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fp.idir.bcgov\S177\S77104\MOE\In_Coming\MOE-2022-22920 - Peter Raskovsky - Records\"/>
    </mc:Choice>
  </mc:AlternateContent>
  <xr:revisionPtr revIDLastSave="0" documentId="13_ncr:1_{7531CB77-2C7F-48B9-AF05-24AC8E9F2900}" xr6:coauthVersionLast="47" xr6:coauthVersionMax="47" xr10:uidLastSave="{00000000-0000-0000-0000-000000000000}"/>
  <bookViews>
    <workbookView xWindow="25080" yWindow="-120" windowWidth="29040" windowHeight="15840" tabRatio="791" activeTab="1" xr2:uid="{7728A8E6-A41E-440E-B51F-BD463AE20E13}"/>
  </bookViews>
  <sheets>
    <sheet name="Open Landfills" sheetId="3" r:id="rId1"/>
    <sheet name="Closed Landfills" sheetId="2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8" i="20" l="1"/>
  <c r="U105" i="20"/>
  <c r="H97" i="20"/>
  <c r="U61" i="20"/>
  <c r="U58" i="20"/>
  <c r="U53" i="20"/>
  <c r="U51" i="20"/>
  <c r="U50" i="20"/>
  <c r="U46" i="20"/>
  <c r="U23" i="20"/>
  <c r="U10" i="20"/>
  <c r="M95" i="3" l="1"/>
  <c r="N91" i="3" l="1"/>
  <c r="M8" i="3" l="1"/>
  <c r="M82" i="3" l="1"/>
  <c r="J81" i="3" l="1"/>
  <c r="I81" i="3"/>
  <c r="H81" i="3"/>
  <c r="N104" i="3" l="1"/>
  <c r="M33" i="3"/>
  <c r="I33" i="3" l="1"/>
  <c r="J106" i="3" l="1"/>
  <c r="H106" i="3"/>
  <c r="I106" i="3"/>
  <c r="H105" i="3"/>
  <c r="I105" i="3"/>
  <c r="N85" i="3" l="1"/>
  <c r="M97" i="3" l="1"/>
  <c r="AB44" i="3" l="1"/>
  <c r="AB43" i="3"/>
  <c r="AB35" i="3"/>
  <c r="AB31" i="3"/>
  <c r="AB25" i="3"/>
  <c r="AB12" i="3"/>
  <c r="AB11" i="3"/>
</calcChain>
</file>

<file path=xl/sharedStrings.xml><?xml version="1.0" encoding="utf-8"?>
<sst xmlns="http://schemas.openxmlformats.org/spreadsheetml/2006/main" count="2478" uniqueCount="958">
  <si>
    <t>Thompson-Nicola</t>
  </si>
  <si>
    <t>Sunshine Coast</t>
  </si>
  <si>
    <t>Strathcona</t>
  </si>
  <si>
    <t>Squamish-Lillooet</t>
  </si>
  <si>
    <t>qathet</t>
  </si>
  <si>
    <t>Peace River</t>
  </si>
  <si>
    <t>Okanagan-Similkameen</t>
  </si>
  <si>
    <t>Fort Nelson</t>
  </si>
  <si>
    <t>Northern Rockies</t>
  </si>
  <si>
    <t>North Okanagan</t>
  </si>
  <si>
    <t>North Coast</t>
  </si>
  <si>
    <t>Nanaimo</t>
  </si>
  <si>
    <t>Mount Waddington</t>
  </si>
  <si>
    <t>Metro Vancouver</t>
  </si>
  <si>
    <t>Kootenay Boundary</t>
  </si>
  <si>
    <t>Kitimat-Stikine</t>
  </si>
  <si>
    <t>Fraser-Fort George</t>
  </si>
  <si>
    <t>Fraser Valley</t>
  </si>
  <si>
    <t>East Kootenay</t>
  </si>
  <si>
    <t>Cowichan Valley</t>
  </si>
  <si>
    <t>Columbia-Shuswap</t>
  </si>
  <si>
    <t>Central Okanagan</t>
  </si>
  <si>
    <t>Central Kootenay</t>
  </si>
  <si>
    <t>Central Coast</t>
  </si>
  <si>
    <t>Cariboo</t>
  </si>
  <si>
    <t>Capital</t>
  </si>
  <si>
    <t>Bulkley-Nechako</t>
  </si>
  <si>
    <t>Landfill Name</t>
  </si>
  <si>
    <t>Alberni-Clayoquot</t>
  </si>
  <si>
    <t>Column2</t>
  </si>
  <si>
    <t>Client Name</t>
  </si>
  <si>
    <t>Latitude</t>
  </si>
  <si>
    <t>Longitude</t>
  </si>
  <si>
    <t>AUTHORIZED MSW DISCHARGE RATE. If Authorized Discharge Rate not specified use latest Actual Discharge Rate. (tonnes or m3 or yd3 per year, are all adequate)</t>
  </si>
  <si>
    <t>Estimated Tonnes Discharged To Date (kT):</t>
  </si>
  <si>
    <t>Tonnes in 2019</t>
  </si>
  <si>
    <t>Tonnes in 2020</t>
  </si>
  <si>
    <t>-</t>
  </si>
  <si>
    <t>100 - 500</t>
  </si>
  <si>
    <t>500 - 1000</t>
  </si>
  <si>
    <t>Auth Number</t>
  </si>
  <si>
    <t>Regional District Geographic Area</t>
  </si>
  <si>
    <t>Address</t>
  </si>
  <si>
    <t>City of Powell River Incinerator (closed)</t>
  </si>
  <si>
    <t>Marine Ave Site</t>
  </si>
  <si>
    <t>THE CORPORATION OF THE DISTRICT OF POWELL RIVER</t>
  </si>
  <si>
    <t>10 - 50</t>
  </si>
  <si>
    <t>?</t>
  </si>
  <si>
    <t>Sicamous Landfill (open)</t>
  </si>
  <si>
    <t>950 2 Mile Rd, Sicamous, BC V0E 2V1</t>
  </si>
  <si>
    <t>COLUMBIA SHUSWAP REGIONAL DISTRICT</t>
  </si>
  <si>
    <t>7080 McCoy Lake Rd</t>
  </si>
  <si>
    <t>ALBERNI-CLAYOQUOT REGIONAL DISTRICT</t>
  </si>
  <si>
    <t>Pender Harbour Landfill (closed) Transfer Station</t>
  </si>
  <si>
    <t>5545 Garden Bay Road</t>
  </si>
  <si>
    <t>SUNSHINE COAST REGIONAL DISTRICT</t>
  </si>
  <si>
    <t>50 - 100</t>
  </si>
  <si>
    <t>old Columbia Valley Landfill (closed)</t>
  </si>
  <si>
    <t>1875 Windermere Loop Rd, Windermere, BC V0B 2L2</t>
  </si>
  <si>
    <t>REGIONAL DISTRICT OF EAST KOOTENAY</t>
  </si>
  <si>
    <t>&lt;10</t>
  </si>
  <si>
    <t>Unknown</t>
  </si>
  <si>
    <t>north of Elkford (closed)</t>
  </si>
  <si>
    <t>Elk Valley Hwy, Elkford, BC V0B 1H0</t>
  </si>
  <si>
    <t>DISTRICT OF ELKFORD</t>
  </si>
  <si>
    <t>Trethewey Landfill (closed), now Abbosford Exhibition Park</t>
  </si>
  <si>
    <t>32470 Haida Dr, Abbotsford, BC V2S 1M3</t>
  </si>
  <si>
    <t>ABBOTSFORD, CITY OF</t>
  </si>
  <si>
    <t>near Hixon (closed)</t>
  </si>
  <si>
    <t>Hixon Creek Rd, Hixon, BC V0K 1S1</t>
  </si>
  <si>
    <t>Tatal Rose Landfill (closed)</t>
  </si>
  <si>
    <t>Bickle Rd W, McDonalds Landing, BC V0J 1E4</t>
  </si>
  <si>
    <t>REGIONAL DISTRICT OF BULKLEY-NECHAKO</t>
  </si>
  <si>
    <t>near Pemberton (closed) now Pemberton Speedway</t>
  </si>
  <si>
    <t>Sea-to-Sky Hwy, Squamish-Lillooet C, BC V0N 1B4</t>
  </si>
  <si>
    <t>SQUAMISH-LILLOOET REGIONAL DISTRICT</t>
  </si>
  <si>
    <t>near Stoner (closed)</t>
  </si>
  <si>
    <t>Stone Creek Forest Rd, British Columbia V2N 5Z6</t>
  </si>
  <si>
    <t>Vancouver Landfill (open)</t>
  </si>
  <si>
    <t>5400 72nd St 
Delta, BC, V4K 3N3</t>
  </si>
  <si>
    <t>CITY OF VANCOUVER</t>
  </si>
  <si>
    <t>&gt; 10000</t>
  </si>
  <si>
    <t>now Willow River Transfer Station (closed)</t>
  </si>
  <si>
    <t>16205 Upper Fraser Rd</t>
  </si>
  <si>
    <t>near Mountain Station (closed), now Recycling Depot</t>
  </si>
  <si>
    <t>Lakeside Walk, 80 Lakeside Dr, Nelson, BC V1L 6B9</t>
  </si>
  <si>
    <t>THE CORPORATION OF THE CITY OF NELSON</t>
  </si>
  <si>
    <t>old Central Subregion Landfill (closed)</t>
  </si>
  <si>
    <t>600 Eager Hill Fort Steele Rd, Fort Steele, BC V0B 1N0</t>
  </si>
  <si>
    <t>THE CORPORATION OF THE CITY OF CRANBROOK</t>
  </si>
  <si>
    <t>SURREY, THE CORPORATION OF THE DISTRICT OF</t>
  </si>
  <si>
    <t>1000 - 10000</t>
  </si>
  <si>
    <t>Comox Valley</t>
  </si>
  <si>
    <t>Cortes Island Transfer Station</t>
  </si>
  <si>
    <t>1300 Squirrel Cove Road, Cortes Island, BC  V0P 1K0</t>
  </si>
  <si>
    <t>Comox Valley Regional District</t>
  </si>
  <si>
    <t>Foothills Boulevard Regional Landfill (open)</t>
  </si>
  <si>
    <t>6595 Landfill Rd, Prince George, BC V2K 5H3</t>
  </si>
  <si>
    <t>Nanaimo Regional Landfill (open)</t>
  </si>
  <si>
    <t>1105 Cedar Road, Nanaimo, BC</t>
  </si>
  <si>
    <t>REGIONAL DISTRICT OF NANAIMO</t>
  </si>
  <si>
    <t>Smithers Landing Landfill (closed)</t>
  </si>
  <si>
    <t>Smithers Landing, BC V0J 1W0</t>
  </si>
  <si>
    <t>Kimberley Landfill (closed) now  Transfer Station</t>
  </si>
  <si>
    <t>800 Jim Ogilvie Way, Kimberley, BC V1A</t>
  </si>
  <si>
    <t>Cluculz Lake Landfill (closed)</t>
  </si>
  <si>
    <t>Guest Rd N, Vanderhoof, BC V0J 3A3</t>
  </si>
  <si>
    <t>South Bank Landfill (closed)</t>
  </si>
  <si>
    <t>Uncha Lake Rd, Bulkley-Nechako E, BC V0J 1E4</t>
  </si>
  <si>
    <t>Palling Landfill (closed)</t>
  </si>
  <si>
    <t>Evergreen Pit Rd, Bulkley-Nechako B, BC V0J 1E1</t>
  </si>
  <si>
    <t>PORT MOODY, CITY OF</t>
  </si>
  <si>
    <t>Clearwater Landfill(closed)</t>
  </si>
  <si>
    <t>Clearwater Dump Rd, Clearwater, BC</t>
  </si>
  <si>
    <t>THOMPSON-NICOLA REGIONAL DISTRICT</t>
  </si>
  <si>
    <t>Topley Landfill (closed)</t>
  </si>
  <si>
    <t>Central Babine Lake Highway, Houston, BC</t>
  </si>
  <si>
    <t>DISTRICT OF TAYLOR</t>
  </si>
  <si>
    <t>1111 272nd street, Langley, B.C.</t>
  </si>
  <si>
    <t>THE CORPORATION OF THE TOWNSHIP OF LANGLEY</t>
  </si>
  <si>
    <t>Francois Lake Landfill (closed)</t>
  </si>
  <si>
    <t>16664-16728 Colleymount Rd, Bulkley-Nechako E, BC V0J 1E2</t>
  </si>
  <si>
    <t>now Bear Lake Regional Transfer Station (Closed)</t>
  </si>
  <si>
    <t>Hall Rd, Bear Lake, BC V0J 3G0</t>
  </si>
  <si>
    <t>near Langley (closed), Uplands Dog Off Leash Park</t>
  </si>
  <si>
    <t>4441 206 St, Langley City, BC V3A 4Z8</t>
  </si>
  <si>
    <t>LANGLEY, THE CORPORATION OF THE CITY OF</t>
  </si>
  <si>
    <t>McKelvey Creek Regional Landfill (open)</t>
  </si>
  <si>
    <t>Frances Moran Rd, Trail, BC V1R 3A6</t>
  </si>
  <si>
    <t>REGIONAL DISTRICT OF KOOTENAY BOUNDARY</t>
  </si>
  <si>
    <t>near Horsefly (?)</t>
  </si>
  <si>
    <t>CARIBOO REGIONAL DISTRICT</t>
  </si>
  <si>
    <t>Mission Landfill (old) closed</t>
  </si>
  <si>
    <t>32000 Dewdney Trunk Rd, Mission, BC V4S 1L7</t>
  </si>
  <si>
    <t>DISTRICT OF MISSION</t>
  </si>
  <si>
    <t>near Lions Bay (closed)</t>
  </si>
  <si>
    <t>Cristal Falls Rd, Lions Bay, BC</t>
  </si>
  <si>
    <t>LIONS BAY, VILLAGE OF</t>
  </si>
  <si>
    <t>Slocan Landfill (closed), now Transfer Stn</t>
  </si>
  <si>
    <t>8875 Slocan Rd S Trail, Slocan, BC V0G 2C0</t>
  </si>
  <si>
    <t>THE CORPORATION OF THE VILLAGE OF SLOCAN</t>
  </si>
  <si>
    <t>(CLosed) Now Dawson Creek Transfer Station</t>
  </si>
  <si>
    <t>829 Highway 49, Dawson Creek BC</t>
  </si>
  <si>
    <t>PEACE RIVER REGIONAL DISTRICT</t>
  </si>
  <si>
    <t>Agassiz Landfill (Closed)</t>
  </si>
  <si>
    <t>4665 Cemetery Road, Agassiz, BC V0M 1A1</t>
  </si>
  <si>
    <t>THE CORPORATION OF THE DISTRICT OF KENT</t>
  </si>
  <si>
    <t>now Smithers/telkwa Transfer Station (closed)</t>
  </si>
  <si>
    <t>6139 Donaldson Rd, Smithers, BC V0J 2N6</t>
  </si>
  <si>
    <t>Campbell River Landfill (open)</t>
  </si>
  <si>
    <t>6700 Argonaut Rd, Campbell River, BC V9H 1P1</t>
  </si>
  <si>
    <t>Dome Creek Landfill (closed)</t>
  </si>
  <si>
    <t>Dome Creek Rd, Penny, BC V0J 1H0</t>
  </si>
  <si>
    <t>now Valemount Transfer Station (Closed)</t>
  </si>
  <si>
    <t xml:space="preserve"> BC-5, Valemount, BC V0E 2Z0</t>
  </si>
  <si>
    <t>VILLAGE OF VALEMOUNT</t>
  </si>
  <si>
    <t>near Beaverley (closed)</t>
  </si>
  <si>
    <t>10185 Lower Mud River Rd, Prince George, BC V2N 5C3</t>
  </si>
  <si>
    <t>Forest Grove Landfill (closed)</t>
  </si>
  <si>
    <t>4504 Canim-Henrix Lake Road, Forest Grove</t>
  </si>
  <si>
    <t>Endako Landfill (closed)</t>
  </si>
  <si>
    <t>Pine Rd, Endako, BC V0J 1L0</t>
  </si>
  <si>
    <t>Near Sandpit Community, BC</t>
  </si>
  <si>
    <t>South of Sandpit, BC</t>
  </si>
  <si>
    <t>JAMES A. &amp; GAIL Y. HENRY</t>
  </si>
  <si>
    <t>Granisle Landfill (closed)</t>
  </si>
  <si>
    <t>British Columbia 118, Granisle, BC V0J 1W0</t>
  </si>
  <si>
    <t>MOORE LOGGING (closed)</t>
  </si>
  <si>
    <t>W.D. MOORE LOGGING CO. LTD.</t>
  </si>
  <si>
    <t>Houston Landfill (closed)</t>
  </si>
  <si>
    <t>Mountainview Dr, Houston, BC V0J 1Z2</t>
  </si>
  <si>
    <t>Barriere Landfill(closed)</t>
  </si>
  <si>
    <t>Barriere Lakes Rd, Little Fort, BC V0E 2C0</t>
  </si>
  <si>
    <t>Column9</t>
  </si>
  <si>
    <t>Oosta Lake Landfill (closed)</t>
  </si>
  <si>
    <t>Ootsa Nadina Rd, Ootsa Lake, BC V0J 1E4</t>
  </si>
  <si>
    <t>Intl. Forest (closed)</t>
  </si>
  <si>
    <t>INTERNATIONAL FOREST PRODUCTS LIMITED</t>
  </si>
  <si>
    <t>Chetwynd Landfill (open)</t>
  </si>
  <si>
    <t>3978 Blair Road, Chetwynd, BC</t>
  </si>
  <si>
    <t>Peace River Regional District</t>
  </si>
  <si>
    <t>DISTRICT OF HUDSON'S HOPE</t>
  </si>
  <si>
    <t>near Savona (Closed) now Savona Transfer Station</t>
  </si>
  <si>
    <t xml:space="preserve"> 360 Savona Dump Road</t>
  </si>
  <si>
    <t>SAVONA WATERWORKS DISTRICT</t>
  </si>
  <si>
    <t>Chase Landfill (Closed)</t>
  </si>
  <si>
    <t>Shuswap-Chase Creek Rd, Chase, BC V0E 1M1</t>
  </si>
  <si>
    <t>near Quilchena (open)</t>
  </si>
  <si>
    <t>Quilchena Creek Rd, Quilchena, BC V0E 2R0</t>
  </si>
  <si>
    <t>QUILCHENA CATTLE COMPANY LIMITED</t>
  </si>
  <si>
    <t>SPRUCE WILDERNESS RESORT LTD. (open)</t>
  </si>
  <si>
    <t>6629 Bonaparte Hills, Kamloops, BC V2B 8R3</t>
  </si>
  <si>
    <t>SPRUCE WILDERNESS RESORT LTD.</t>
  </si>
  <si>
    <t>near Village of Midway (closed)</t>
  </si>
  <si>
    <t xml:space="preserve"> Midway, BC V0H 1M0</t>
  </si>
  <si>
    <t>MIDWAY, VILLAGE OF</t>
  </si>
  <si>
    <t>near Maple Ridge (open)</t>
  </si>
  <si>
    <t>Florence Pine Lake Forest Service Rd</t>
  </si>
  <si>
    <t>BCG, ATTORNEY GENERAL</t>
  </si>
  <si>
    <t>Blue River Eco-Depot (closed)</t>
  </si>
  <si>
    <t>5889 Blueberry Rd, Blue River, BC</t>
  </si>
  <si>
    <t>Taan Forest Ltd.</t>
  </si>
  <si>
    <t>830 Carson Pit Rd, Quesnel, BC V2J 7H2</t>
  </si>
  <si>
    <t>QUESNEL, CITY OF</t>
  </si>
  <si>
    <t>WESTERN FOREST (open)</t>
  </si>
  <si>
    <t>NE 60 Rd</t>
  </si>
  <si>
    <t>WESTERN FOREST PRODUCTS INC.</t>
  </si>
  <si>
    <t>Falkland landfill (closed) now Transfer stn</t>
  </si>
  <si>
    <t>Dump Rd Columbia-Shuswap D, BC V0E1W0</t>
  </si>
  <si>
    <t>Mission Flats Landfill (open)</t>
  </si>
  <si>
    <t>3095 Mission Flats Rd, Kamloops, BC V2C 1A9</t>
  </si>
  <si>
    <t>CITY OF KAMLOOPS</t>
  </si>
  <si>
    <t>Malibu Club (open)</t>
  </si>
  <si>
    <t>YL Malibu Club Ministry Affiliates</t>
  </si>
  <si>
    <t>Heffley Creek Eco-Depot (open)</t>
  </si>
  <si>
    <t>Sullivan Valley Rd, Thompson-Nicola P, BC V0E 1Z1</t>
  </si>
  <si>
    <t>Kitimat Landfill (open)</t>
  </si>
  <si>
    <t>6.5 km from Kitimat, on the west side of Highway 37.</t>
  </si>
  <si>
    <t>KITIMAT, DISTRICT OF</t>
  </si>
  <si>
    <t>near Boston Bar (closed)</t>
  </si>
  <si>
    <t>50490, Trans-Canada Hwy, Fraser Valley A, BC</t>
  </si>
  <si>
    <t>REGIONAL DISTRICT OF FRASER-CHEAM</t>
  </si>
  <si>
    <t>Perow Landfill (closed)</t>
  </si>
  <si>
    <t>Jarmin Rd, Bulkley-Nechako G, BC V0J 2Y0</t>
  </si>
  <si>
    <t>Gold River Construction &amp; Demolition (open)</t>
  </si>
  <si>
    <t xml:space="preserve"> Gold River, BC </t>
  </si>
  <si>
    <t xml:space="preserve">near Westwold (closed) now  Westwold Transfer Station </t>
  </si>
  <si>
    <t>6365 Westwold Station Road</t>
  </si>
  <si>
    <t>near Balfour (closed)</t>
  </si>
  <si>
    <t>Balfour-Kaslo-Galena Bay Hwy, Procter, BC V0G 1V0</t>
  </si>
  <si>
    <t>REGIONAL DISTRICT OF CENTRAL KOOTENAY</t>
  </si>
  <si>
    <t>Seymour Arm landfill (closed) now Transfer stn</t>
  </si>
  <si>
    <t>997 Seymour Arm Main FSR</t>
  </si>
  <si>
    <t>Near Lytton (closed, now Lytton Eco-Depot</t>
  </si>
  <si>
    <t>2040 Lytton-Lillooet Road/Hwy 12</t>
  </si>
  <si>
    <t>Skimikin landfill (closed) now Transfer stn</t>
  </si>
  <si>
    <t>2281 Skimikin Rd Tappen, BC V0E 2X3</t>
  </si>
  <si>
    <t>now Thornhill Transfer station (closed)</t>
  </si>
  <si>
    <t>3016 Old Lakelse Lake Road, Terrace, BC</t>
  </si>
  <si>
    <t>KITIMAT-STIKINE REGIONAL DISTRICT</t>
  </si>
  <si>
    <t>Crawford Bay landfill (closed) now Transfer stn</t>
  </si>
  <si>
    <t>16798 Crawford Creek Road, Riondel, BC V0B 2B0</t>
  </si>
  <si>
    <t>now Chief Lake Regional Transfer Station (Closed)</t>
  </si>
  <si>
    <t>18835 Ness Lake Rd, Prince George, BC V2K 5L7</t>
  </si>
  <si>
    <t>Western Forest (closed)</t>
  </si>
  <si>
    <t>Malakwa Landfill (closed) Now Transfer stn</t>
  </si>
  <si>
    <t>3591 McLean Sawmill Rd, Malakwa, BC</t>
  </si>
  <si>
    <t xml:space="preserve">Thorsen Creek Landfill (open) (formerly Bella Coola) </t>
  </si>
  <si>
    <t>at the end of Thorsen Creek Road, approximately 6 km east of Bella Coola</t>
  </si>
  <si>
    <t>CENTRAL COAST REGIONAL DISTRICT</t>
  </si>
  <si>
    <t>Inter River Park Rd, North Vancouver, BC</t>
  </si>
  <si>
    <t>NORTH VANCOUVER, THE CORP. OF THE DISTRICT OF</t>
  </si>
  <si>
    <t>Tahsis Landfill (open)</t>
  </si>
  <si>
    <t>North Maquinna Drive, Tahsis, BC</t>
  </si>
  <si>
    <t>near Summit Lake (closed)</t>
  </si>
  <si>
    <t>Summit Lake, British Columbia V0J 2S0</t>
  </si>
  <si>
    <t>near Needles (closed)</t>
  </si>
  <si>
    <t>BC-6, Fauquier, BC V0G 1K0</t>
  </si>
  <si>
    <t>on Gambier Island (open)</t>
  </si>
  <si>
    <t>CAMP ARTABAN SOCIETY</t>
  </si>
  <si>
    <t>CITY OF PRINCE RUPERT</t>
  </si>
  <si>
    <t>Lower Nicola (Merritt) Eco-Depot</t>
  </si>
  <si>
    <t>2348 Woodward Road, Lower Nicola, BC V0K 1Y0</t>
  </si>
  <si>
    <t>near Trout Lake (closed)</t>
  </si>
  <si>
    <t>5100 British Columbia 31, Kaslo, BC</t>
  </si>
  <si>
    <t>MINISTRY OF TRANSPORTATION</t>
  </si>
  <si>
    <t>5534 Tatlayoko-Henry's Crossing</t>
  </si>
  <si>
    <t>11875( Chilcoti) Hwy 20</t>
  </si>
  <si>
    <t>On Anvil Island (open)</t>
  </si>
  <si>
    <t>DAYBREAK POINT BIBLE CAMP SOCIETY</t>
  </si>
  <si>
    <t>Iskut Landfill (open)</t>
  </si>
  <si>
    <t>Located 2 km north of Iskut,  B.C. off Hwy. 37</t>
  </si>
  <si>
    <t>Near Whistler (closed) now Bayly Park</t>
  </si>
  <si>
    <t>1080 Legacy Way, Whistler, BC V0N 1B1</t>
  </si>
  <si>
    <t>WHISTLER, RESORT MUNICIPALITY OF</t>
  </si>
  <si>
    <t>Barnhartvale Landfill (open)</t>
  </si>
  <si>
    <t>970 Eliza Rd, Kamloops, BC V2C 6V6</t>
  </si>
  <si>
    <t>Lasqueti Island Landfill Facility (open)</t>
  </si>
  <si>
    <t>Lasqueti Island</t>
  </si>
  <si>
    <t>POWELL RIVER REGIONAL DISTRICT</t>
  </si>
  <si>
    <t>Ecowaste (C&amp;D) Landfill (open)</t>
  </si>
  <si>
    <t>15111 Williams Rd, Richmond, BC V6W 1G9</t>
  </si>
  <si>
    <t>ECOWASTE INDUSTRIES LTD.</t>
  </si>
  <si>
    <t>1500 1100 Forest Service Rd, 100 Mile House, BC V0K 2E0</t>
  </si>
  <si>
    <t>Lillooet Landfill (open)</t>
  </si>
  <si>
    <t>405 Landfill Road, Lillooet BC</t>
  </si>
  <si>
    <t>Comox Valley Landfill (open)</t>
  </si>
  <si>
    <t>3699 Bevan Road, Cumberland, BC  V0R 1S0</t>
  </si>
  <si>
    <t>Burton Landfill (closed) now Transfer stn</t>
  </si>
  <si>
    <t>248 Caribou Creek Rd, Burton, BC V0G 1E0</t>
  </si>
  <si>
    <t>Dease Lake Landfill (open)</t>
  </si>
  <si>
    <t>49070 Highway 37, Dease Lake, BC</t>
  </si>
  <si>
    <t>Ministry of Transportation and Infrastructure</t>
  </si>
  <si>
    <t>Salmon Arm Landfill (open)</t>
  </si>
  <si>
    <t>4290 20th Ave SE, Salmon Arm, BC V1E 1X9</t>
  </si>
  <si>
    <t>DISTRICT OF SALMON ARM</t>
  </si>
  <si>
    <t>near Quesnel (?)</t>
  </si>
  <si>
    <t>Rosswood Landfill (open)</t>
  </si>
  <si>
    <t>4648 Kalum Lake Road, Rosswood, BC</t>
  </si>
  <si>
    <t>now Shelley Transfer Station (Closed)</t>
  </si>
  <si>
    <t>Refuse Rd, Prince George, BC</t>
  </si>
  <si>
    <t>near Panorama (open)</t>
  </si>
  <si>
    <t>Toby Creek Rd, Panorama, BC V0A 1K5</t>
  </si>
  <si>
    <t>Corix Multi-Utility Services Inc.</t>
  </si>
  <si>
    <t>1500 Alaska Pine Rd</t>
  </si>
  <si>
    <t>now Kitwanga Transfer Station (closed)</t>
  </si>
  <si>
    <t>898 Hwy 37</t>
  </si>
  <si>
    <t>7377 Horse Lake Road, Lone Butte</t>
  </si>
  <si>
    <t>KAMLOOPS INDIAN BAND (open)</t>
  </si>
  <si>
    <t>Paul Lake Rd, Kamloops, BC V2H 1J8</t>
  </si>
  <si>
    <t>KAMLOOPS INDIAN BAND</t>
  </si>
  <si>
    <t>GFL (Kamloops) Resource Recovery Centre (open)</t>
  </si>
  <si>
    <t>400 Owl Rd, Kamloops, BC V2C 4C3</t>
  </si>
  <si>
    <t>CULTUS LAKE PARK (closed)</t>
  </si>
  <si>
    <t>4150 Columbia Valley Hwy, Cultus Lake, BC V2R 5H6</t>
  </si>
  <si>
    <t>CULTUS LAKE PARKS BOARD</t>
  </si>
  <si>
    <t>Salvation Army (open)</t>
  </si>
  <si>
    <t>14100 Stave Lake St, Mission, BC V2V 4J1</t>
  </si>
  <si>
    <t>THE GOVERNING COUNCIL OF THE SALVATION ARMY IN CANADA</t>
  </si>
  <si>
    <t>near Boswell (closed)</t>
  </si>
  <si>
    <t>BC-3A, Boswell, BC V0B 1A0</t>
  </si>
  <si>
    <t>Grassy Plains Landfill (closed)</t>
  </si>
  <si>
    <t>Keefes Landing Rd, Takysie Lake, BC V0J 1E4</t>
  </si>
  <si>
    <t>19582 (Chilcotin) Hwy 20</t>
  </si>
  <si>
    <t>Legrand Demolition and Construction Waste Landfill (open)</t>
  </si>
  <si>
    <t>Legrand Rd, Legrand, BC V0J 2E0</t>
  </si>
  <si>
    <t>28 m3/d (permit)</t>
  </si>
  <si>
    <t>3994 Likely Rd</t>
  </si>
  <si>
    <t>(Closed) Mile 62.5 Transfer Site</t>
  </si>
  <si>
    <t>14106 Dump Road, Charlie Lake, BC</t>
  </si>
  <si>
    <t>now Berman Lake Regional Transfer Station</t>
  </si>
  <si>
    <t>Norman Lake Rd, BC V2N 6P4</t>
  </si>
  <si>
    <t xml:space="preserve">Kaslo Landfill (closed) now Transfer stn </t>
  </si>
  <si>
    <t>Kaslo West Rd, Kaslo, BC V0G 1S1</t>
  </si>
  <si>
    <t>near Marblehead (closed)</t>
  </si>
  <si>
    <t>Balfour-Kaslo-Galena Bay Hwy, Meadow Creek, BC V0G 1N0</t>
  </si>
  <si>
    <t>near Rosebery (closed)</t>
  </si>
  <si>
    <t>E Fork Wilson Creek Rd, New Denver, BC V0G 1S1</t>
  </si>
  <si>
    <t>Aleza Lake Landfill (closed)</t>
  </si>
  <si>
    <t>Aleza Lake Forest Rd, Upper Fraser, BC V0J 2Z0</t>
  </si>
  <si>
    <t>now Stewart Transfer Station (closed)</t>
  </si>
  <si>
    <t>1140 Sluice Box Road, Stewart, B.C.</t>
  </si>
  <si>
    <t>STEWART, DISTRICT OF</t>
  </si>
  <si>
    <t>8201 Nemiah Valley Rd</t>
  </si>
  <si>
    <t>near McLeod (Closed)</t>
  </si>
  <si>
    <t>50070 John Hart Hwy, McLeod Lake, BC V0J 2G0</t>
  </si>
  <si>
    <t>Islands Solid Waste Landfill – Port Clements (open)</t>
  </si>
  <si>
    <t xml:space="preserve">North Coast Regional District </t>
  </si>
  <si>
    <t>16131 (Chicotin) Hwy 20</t>
  </si>
  <si>
    <t>33670 Valley Rd, Abbotsford, BC V2S 7B3</t>
  </si>
  <si>
    <t>CITY OF ABBOTSFORD</t>
  </si>
  <si>
    <t>Now Cecil Lake Transfer Station (closed)</t>
  </si>
  <si>
    <t>4484 248 Rd, Cecil Lake, BC</t>
  </si>
  <si>
    <t>(Closed) now Rose Prairie Transfer Station</t>
  </si>
  <si>
    <t>12452 260 Road, Rose Prairie, BC</t>
  </si>
  <si>
    <t>Zeballos Landfill (open)</t>
  </si>
  <si>
    <t>Cache Creek Landfill (Closed) now Cache Creek Transfer Station</t>
  </si>
  <si>
    <t>882 Cambell Hill Dr W, Ashcroft, BC V0K 1A0</t>
  </si>
  <si>
    <t>Wastech Services Ltd. and the Village of Cache Creek</t>
  </si>
  <si>
    <t>(Closed) now Kelly Lake TS</t>
  </si>
  <si>
    <t>280 Kelly Lake Road, Tomslake BC</t>
  </si>
  <si>
    <t>Castlegar Landfill (closed) now dog park</t>
  </si>
  <si>
    <t>314 7 St, Castlegar, BC V1N 1W7</t>
  </si>
  <si>
    <t>THE CITY OF CASTLEGAR</t>
  </si>
  <si>
    <t>3310 Mahood Lake Rd</t>
  </si>
  <si>
    <t>Smithers Landfill (closed)</t>
  </si>
  <si>
    <t xml:space="preserve"> in Delta (closed)</t>
  </si>
  <si>
    <t>9320 River Rd, Delta, BC V4G 1B4</t>
  </si>
  <si>
    <t>688147 B.C. LTD.</t>
  </si>
  <si>
    <t>near Campbell River Landfill (open)</t>
  </si>
  <si>
    <t>WEST SHORE AGGREGATES LTD.</t>
  </si>
  <si>
    <t>near Earls Cove (open)</t>
  </si>
  <si>
    <t>JACK CEWE LIMITED</t>
  </si>
  <si>
    <t>6 km north-northwest of Manson Creek, BC</t>
  </si>
  <si>
    <t>DISTRICT OF CHETWYND</t>
  </si>
  <si>
    <t>Oldfield Landfill (City of Prince Rupert)</t>
  </si>
  <si>
    <t>500 Ridley Island Road, Prince Rupert, BC, V8J 4H3</t>
  </si>
  <si>
    <t>Lakeside Pacific Forest (closed)</t>
  </si>
  <si>
    <t>Lakeside Pacific Forest Products Ltd.</t>
  </si>
  <si>
    <t>7 Mile Landfill and Recycling Center (open)</t>
  </si>
  <si>
    <t>2044 McNeill Rd, Port McNeill, BC V0N 2R0</t>
  </si>
  <si>
    <t>REGIONAL DISTRICT OF MOUNT WADDINGTON</t>
  </si>
  <si>
    <t>near Courtenay (closed)</t>
  </si>
  <si>
    <t>George Edward Surgenor</t>
  </si>
  <si>
    <t>Canoe Forest Products Ltd.(open), near Saymour Arm</t>
  </si>
  <si>
    <t>Columbia-Shuswap F, BC V0E 1M9</t>
  </si>
  <si>
    <t>Canoe Forest Products Ltd.</t>
  </si>
  <si>
    <t>Squamish Landfill (closed)</t>
  </si>
  <si>
    <t>44500 Government Rd, Brackendale, BC V0N 1H0</t>
  </si>
  <si>
    <t>SQUAMISH, THE CORPORATION OF THE DISTRICT OF</t>
  </si>
  <si>
    <t>Giese Holdings Ltd.</t>
  </si>
  <si>
    <t>Ocean Falls Landfill (open)</t>
  </si>
  <si>
    <t>OCEAN FALLS IMPROVEMENT DISTRICT</t>
  </si>
  <si>
    <t>7923 Watch Lake Road, Lone Butte</t>
  </si>
  <si>
    <t>near Salmon Arm Landfill (open)</t>
  </si>
  <si>
    <t>3030-2250 40 St SE, Salmon Arm, BC V1E 1X9</t>
  </si>
  <si>
    <t>Blackwell Dairy farm (closed)</t>
  </si>
  <si>
    <t>7000 Blackwell Rd, Kamloops, BC V2C 6V7</t>
  </si>
  <si>
    <t>A.C. &amp; E.J. BLACKWELL</t>
  </si>
  <si>
    <t>New Aiyansh Landfill (open)</t>
  </si>
  <si>
    <t>447 Nass Road, New Aiyansh, BC</t>
  </si>
  <si>
    <t>New Aiyansh Village Government</t>
  </si>
  <si>
    <t>2014-06-17 00:00:00</t>
  </si>
  <si>
    <t>On barnston Island (open)</t>
  </si>
  <si>
    <t>ANNE HALLIDAY</t>
  </si>
  <si>
    <t>near Peachland (closed)</t>
  </si>
  <si>
    <t>Princeton Ave, Brenda Mines Rd, Peachland, BC V0H 1X0</t>
  </si>
  <si>
    <t>PEACHLAND, DISTRICT OF</t>
  </si>
  <si>
    <t>Westside Landfill (closed) now Westside Transfer Station</t>
  </si>
  <si>
    <t>2640 Asquith Rd, West Kelowna, BC V4T 1V7</t>
  </si>
  <si>
    <t>CENTRAL OKANAGAN REGIONAL DISTRICT</t>
  </si>
  <si>
    <t>Glenmore Landfill (open)</t>
  </si>
  <si>
    <t>2710-2720 John Hindle Dr
Kelowna, BC</t>
  </si>
  <si>
    <t>CITY OF KELOWNA</t>
  </si>
  <si>
    <t>near Vernon (closed)</t>
  </si>
  <si>
    <t>Bouleau Lake Rd, Westwold, BC V0E 3B0</t>
  </si>
  <si>
    <t>REGIONAL DISTRICT OF CENTRAL OKANAGAN</t>
  </si>
  <si>
    <t>1 Hartland Ave, Victoria, BC V9E 1L7</t>
  </si>
  <si>
    <t>CAPITAL REGIONAL DISTRICT</t>
  </si>
  <si>
    <t>Near Crofton (Open)</t>
  </si>
  <si>
    <t>ELIZABETH KATHLEEN COMPTON</t>
  </si>
  <si>
    <t>Intl. Forest( closed)</t>
  </si>
  <si>
    <t>Village of Masset Stump Landfill (open)</t>
  </si>
  <si>
    <t>THE CORPORATION OF THE VILLAGE OF MASSET</t>
  </si>
  <si>
    <t>100 m3/yr (permit)</t>
  </si>
  <si>
    <t>Osoyoos and District Sanitary Landfill (open)</t>
  </si>
  <si>
    <t>Campbell Mountain Landfill (open)</t>
  </si>
  <si>
    <t>1765 Reservoir Rd, Penticton, BC V2A 8T3</t>
  </si>
  <si>
    <t>REGIONAL DISTRICT OKANAGAN SIMILKAMEEN</t>
  </si>
  <si>
    <t>Summerland Landfill (open)</t>
  </si>
  <si>
    <t>17202 Bathville Rd, Summerland, BC V0H 1Z8</t>
  </si>
  <si>
    <t>SUMMERLAND, DISTRICT OF</t>
  </si>
  <si>
    <t>Princeton Garbage Dump (open)</t>
  </si>
  <si>
    <t>171 Princeton Summerland Rd, Princeton, BC V0X 1W0</t>
  </si>
  <si>
    <t>PRINCETON, TOWN OF</t>
  </si>
  <si>
    <t>Keremoes Landfill (closed) now transfer station</t>
  </si>
  <si>
    <t>Off Keremeos Bypass Road on El Rancho Drive.</t>
  </si>
  <si>
    <t>Okanagan Falls Landfill (open)</t>
  </si>
  <si>
    <t xml:space="preserve">3751 Allendale Lake Road, Okanagan Falls B.C. </t>
  </si>
  <si>
    <t>Oliver Landfill (open)</t>
  </si>
  <si>
    <t>498 Saddle Ridge Rd, Oliver, BC V0H 1T0</t>
  </si>
  <si>
    <t>Kingfisher Recycling and Disposal Facility (RDF) (closed)</t>
  </si>
  <si>
    <t>150 Beattie Road</t>
  </si>
  <si>
    <t>REGIONAL DISTRICT OF NORTH OKANAGAN</t>
  </si>
  <si>
    <t>Lumby Recycling and Disposal Facility (DDF) (open)</t>
  </si>
  <si>
    <t>221 Trinity Valley Road</t>
  </si>
  <si>
    <t>Baird Bros Ltd (closed)</t>
  </si>
  <si>
    <t>14 HWY 97B, Enderby, BC V0E 1V3</t>
  </si>
  <si>
    <t>BAIRD BROS. LTD.</t>
  </si>
  <si>
    <t>Armstrong Spallumcheen Landfill Site (open)</t>
  </si>
  <si>
    <t>3367 Powerhouse Road</t>
  </si>
  <si>
    <t>Cherryville Recycling and Disposal Facility (RDF) (closed)</t>
  </si>
  <si>
    <t xml:space="preserve">205 Aumond Road </t>
  </si>
  <si>
    <t>Greater Vernon Diversion and Disposal Facility (DDF) (open)</t>
  </si>
  <si>
    <t>120 Birnie Rd, Vernon, BC V1H 1G1</t>
  </si>
  <si>
    <t>near Enderby (closed)</t>
  </si>
  <si>
    <t>Potrie Rd, Enderby, BC V0E 1V5</t>
  </si>
  <si>
    <t>Hesperia Landfill (open)</t>
  </si>
  <si>
    <t>Upper Bench Row Road</t>
  </si>
  <si>
    <t>VERNON, CITY OF</t>
  </si>
  <si>
    <t>near Vernon (closed) Old pottery Rd</t>
  </si>
  <si>
    <t>N Aberdeen Rd, Vernon, BC V1B 3A7</t>
  </si>
  <si>
    <t>Grand Forks Regional Landfill (open)</t>
  </si>
  <si>
    <t>8798 Granby Rd, 2km North of Hwy 3, Grand Forks, BC V0H 1H1</t>
  </si>
  <si>
    <t>Rock Creek Landfill (closed), now Transfer Station</t>
  </si>
  <si>
    <t>Rock Creek Dump Rd, Kootenay Boundary E, BC V0H 1Y0</t>
  </si>
  <si>
    <t>Christina Lake landfill (closed) now Transfer Stn</t>
  </si>
  <si>
    <t>Highway 395 South, Christina Lake, BC V0H 1E0</t>
  </si>
  <si>
    <t>West Boundary (Greenwood) Landfill (open)</t>
  </si>
  <si>
    <t>2050 Motherlode Rd,  Westbridge, BC V0H 2B0</t>
  </si>
  <si>
    <t>Beaverdell Landfill (closed) now Beaverdell Transfer stn</t>
  </si>
  <si>
    <t>5 km south of Beaverdell on Hwy. 33, Beaverdell, BC V0H 1A0</t>
  </si>
  <si>
    <t>Hope Landfill (closed) now District Of Hope Transfer Station</t>
  </si>
  <si>
    <t>1L3, Ross Rd, Hope, BC</t>
  </si>
  <si>
    <t>DISTRICT OF HOPE</t>
  </si>
  <si>
    <t>Unspecified</t>
  </si>
  <si>
    <t>Meziadin Landfill (open)</t>
  </si>
  <si>
    <t>14512 Hwy 37</t>
  </si>
  <si>
    <t>Revelstoke Landfill (open)</t>
  </si>
  <si>
    <t xml:space="preserve"> Westside Rd, Revelstoke, BC</t>
  </si>
  <si>
    <t>Central Subregion Landfill (open)</t>
  </si>
  <si>
    <t>Central (or Salmo) Landfill (closed) now transfer stn</t>
  </si>
  <si>
    <t>550 Emerald Road, Salmo, BC</t>
  </si>
  <si>
    <t>Nakusp Landfill (open)</t>
  </si>
  <si>
    <t>1420 Hot Springs Rd
Nakusp, BC V0G 1R2</t>
  </si>
  <si>
    <t>Column133</t>
  </si>
  <si>
    <t>10251 Gibraltar Mine Road, McLeese Lake, BC V0L 1P0</t>
  </si>
  <si>
    <t>Near Skidegate (open)</t>
  </si>
  <si>
    <t>Creston Landfill (open)</t>
  </si>
  <si>
    <t xml:space="preserve">Northern Rockies Regional Municipality Landfill (Ft. Nelson Municipal Landfill) (open) </t>
  </si>
  <si>
    <t>3100 Dump Rd, Fort Nelson, BC V0C 1R0</t>
  </si>
  <si>
    <t>NORTHERN ROCKIES REGIONAL DISTRICT</t>
  </si>
  <si>
    <t>Golden Landfill (open)</t>
  </si>
  <si>
    <t>350 Golden Donald Upper Rd, Golden, BC V0A 1H1</t>
  </si>
  <si>
    <t>Ootischenia Landfill (open)</t>
  </si>
  <si>
    <t>671 Columbia Road, Castlegar, BC</t>
  </si>
  <si>
    <t>Hazelton Landfill (open)</t>
  </si>
  <si>
    <t>82 Birch Rd, New Hazelton, BC</t>
  </si>
  <si>
    <t>REGIONAL DISTRICT OF KITIMAT-STIKINE</t>
  </si>
  <si>
    <t>Forceman Ridge Landfill (open)</t>
  </si>
  <si>
    <t>3112 Highway 37</t>
  </si>
  <si>
    <t>EAST KOOTENAY REGIONAL DISTRICT</t>
  </si>
  <si>
    <t>Bessborough Landfill (open)</t>
  </si>
  <si>
    <t>6688 237 Road, Arras, BC</t>
  </si>
  <si>
    <t>22095 Highway 27 South</t>
  </si>
  <si>
    <t>BULKLEY NECHAKO REGIONAL DISTRICT</t>
  </si>
  <si>
    <t>Fernie Transfer station</t>
  </si>
  <si>
    <t>6000 BC-3, Fernie, BC V0B 1M0</t>
  </si>
  <si>
    <t>21731 (Chilcotin) Hwy 20</t>
  </si>
  <si>
    <t>near Kitchener (closed)</t>
  </si>
  <si>
    <t>Kid Creek Forest Service Rd, Yahk, BC V0B 2P0</t>
  </si>
  <si>
    <t>near Salmo (closed)</t>
  </si>
  <si>
    <t>Salmo Ski Hill Rd , BC V0G 1Z0</t>
  </si>
  <si>
    <t>on Denny Island, near Shearwater</t>
  </si>
  <si>
    <t>SHEARWATER MARINE LIMITED</t>
  </si>
  <si>
    <t>Columbia Valley (Windermere) Landfill (open)</t>
  </si>
  <si>
    <t>1943 Millstream Rd
Victoria, BC</t>
  </si>
  <si>
    <t>Tervita ( previously GFL Environmental Inc.)</t>
  </si>
  <si>
    <t>Mackenzie Regional Landfill (open)</t>
  </si>
  <si>
    <t>Dump Rd, Mackenzie, BC V0J 2C0</t>
  </si>
  <si>
    <t>Regional District of Fraser-Fort George</t>
  </si>
  <si>
    <t>Bailey Landfill (open)</t>
  </si>
  <si>
    <t>5940 Matheson Road,off of Bailey Road.</t>
  </si>
  <si>
    <t>City of Chilliwack</t>
  </si>
  <si>
    <t>Chamoux Landfill (open)</t>
  </si>
  <si>
    <t>50390 Chaumox Road, North Bend, BC</t>
  </si>
  <si>
    <t>FRASER VALLEY REGIONAL DISTRICT</t>
  </si>
  <si>
    <t>5025 Frizzi Road, Williams Lake</t>
  </si>
  <si>
    <t>Burns Lake Transfer Station/Recycle Depot (closed)</t>
  </si>
  <si>
    <t>4410 Babine Lake Rd</t>
  </si>
  <si>
    <t xml:space="preserve">Now Fraser Lake Transfer Station (closed) </t>
  </si>
  <si>
    <t>3366 Fraser Lake Airport Rd</t>
  </si>
  <si>
    <t>now Vanderhoof Transfer Station (closed)</t>
  </si>
  <si>
    <t>650 Dump Rd</t>
  </si>
  <si>
    <t>Her Majesty The Queen in Right of the Province of British Columbia as Represented by the Minister of Transportation and Infrastructure</t>
  </si>
  <si>
    <t>Mission Landfill (open)</t>
  </si>
  <si>
    <t>32000 Dewdney Trunk Road, Mission</t>
  </si>
  <si>
    <t>Sechelt Landfill (open)</t>
  </si>
  <si>
    <t>4901 Dusty Road</t>
  </si>
  <si>
    <t>Squamish Landfill (open)</t>
  </si>
  <si>
    <t>Landfill Road in the Brackendale neighbourhood off of Highway 99 opposite the Alice Lake exit</t>
  </si>
  <si>
    <t>District of Squamish</t>
  </si>
  <si>
    <t>North Peace Regional (formerly Fort St. John) Landfill (open)</t>
  </si>
  <si>
    <t>7014 269 Road, Charlie Lake, BC</t>
  </si>
  <si>
    <t>Campbell Hill Landfill (open)</t>
  </si>
  <si>
    <t>Belkorp Environmental Services Inc. and Village of Cache Creek</t>
  </si>
  <si>
    <t>Upland Landfill (open)</t>
  </si>
  <si>
    <t>7295 Gold River Highway, Campbell River, BC</t>
  </si>
  <si>
    <t>UPLAND EXCAVATING LTD.</t>
  </si>
  <si>
    <t>Sparwood Landfill (closed) now Transfer Station</t>
  </si>
  <si>
    <t>1001 Highway 3, Sparwood BC</t>
  </si>
  <si>
    <t>Watson Island (City of Prince Rupert)</t>
  </si>
  <si>
    <t>Watson Island BC, 3km North of Port Edwards BC on hwy 16</t>
  </si>
  <si>
    <t>44 m3/day over a 2 year period (2016 permit)</t>
  </si>
  <si>
    <t>Alberni Valley Landfill</t>
  </si>
  <si>
    <t>West Coast Landfill</t>
  </si>
  <si>
    <t>Manson Creek Landfill</t>
  </si>
  <si>
    <t>Clearview Landfill</t>
  </si>
  <si>
    <t>Knockholt Landfill</t>
  </si>
  <si>
    <t>Remaining capacity (m3)</t>
  </si>
  <si>
    <t>Waste in place (t)</t>
  </si>
  <si>
    <t>Hartland Landfill</t>
  </si>
  <si>
    <t>Tervita Highwest Facility (THF)</t>
  </si>
  <si>
    <t>Quesnel Landfill (North Cariboo )</t>
  </si>
  <si>
    <t>South Cariboo Landfill (100 Mile House Landfill)</t>
  </si>
  <si>
    <t>Interlakes Landfill</t>
  </si>
  <si>
    <t>Watch Lake Landfill</t>
  </si>
  <si>
    <t>Gibraltar Landfill (Central Cariboo)</t>
  </si>
  <si>
    <t xml:space="preserve">(unattn.) Nazko Landfill </t>
  </si>
  <si>
    <t>(unattn.) Likely Landfill</t>
  </si>
  <si>
    <t>(unattn.) Big Lake Landfill</t>
  </si>
  <si>
    <t>(unattn.) Mahood Lake Landfill</t>
  </si>
  <si>
    <t>(unattn.) West Chilcotin Landfill</t>
  </si>
  <si>
    <t>(unattn.) Kleena Kleene Landfill</t>
  </si>
  <si>
    <t xml:space="preserve">(unattn.) Tatla Lake Landfill </t>
  </si>
  <si>
    <t xml:space="preserve">(unattn.) Cochin Landfill </t>
  </si>
  <si>
    <t xml:space="preserve">(unattn.) Puntzi Lake Landfill </t>
  </si>
  <si>
    <t>(unattn.) Nemaiah Valley Landfill</t>
  </si>
  <si>
    <t>Central Cariboo TS- DLC landfill (Williams Lake)</t>
  </si>
  <si>
    <t>6390 (t)</t>
  </si>
  <si>
    <t>1288 (t)</t>
  </si>
  <si>
    <t>1470 (t)</t>
  </si>
  <si>
    <t>760 (t)</t>
  </si>
  <si>
    <t>400 (t)</t>
  </si>
  <si>
    <t>1600 (t)</t>
  </si>
  <si>
    <t>1690 (t)</t>
  </si>
  <si>
    <t>2374 (t)</t>
  </si>
  <si>
    <t>4224 (t)</t>
  </si>
  <si>
    <t>12071 (t)</t>
  </si>
  <si>
    <t>Shearwater Marine Ltd (Denny Island Landfill) (open)</t>
  </si>
  <si>
    <t>Abbotsford Mission Recycling Depot (Valley Road Landfill) (open)</t>
  </si>
  <si>
    <t>16,600 (m3)</t>
  </si>
  <si>
    <t>Tonnes in 2019(2)</t>
  </si>
  <si>
    <t>Tonnes in 2020(2)</t>
  </si>
  <si>
    <t>latest Report yr</t>
  </si>
  <si>
    <t>Tonnes in 2021(2)</t>
  </si>
  <si>
    <t>2019/2020</t>
  </si>
  <si>
    <t>2020/2021</t>
  </si>
  <si>
    <t>16,200 (m3)</t>
  </si>
  <si>
    <t>16,636 (m3)</t>
  </si>
  <si>
    <t>428,155 m3</t>
  </si>
  <si>
    <t>abandoned</t>
  </si>
  <si>
    <t>Port Mann Landfill  (closed)</t>
  </si>
  <si>
    <t>Barnet Highway Landfill (closed)</t>
  </si>
  <si>
    <t>Jackman landfill (closed) Raptors Knoll Disc Golf Park</t>
  </si>
  <si>
    <t>1501 Mallory Rd, Creston, BC V0B 1G2</t>
  </si>
  <si>
    <t>17250 146 Ave, Osoyoos, BC V0H 1V0</t>
  </si>
  <si>
    <t>TOWN OF OSOYOOS</t>
  </si>
  <si>
    <t xml:space="preserve"> </t>
  </si>
  <si>
    <t xml:space="preserve">North Vancouver (Inter River Landfill) (closed) </t>
  </si>
  <si>
    <t>Terrace</t>
  </si>
  <si>
    <t>Summerland</t>
  </si>
  <si>
    <t>Port Clements</t>
  </si>
  <si>
    <t>Cache Creek</t>
  </si>
  <si>
    <t>Surrey</t>
  </si>
  <si>
    <t>Maple Ridge</t>
  </si>
  <si>
    <t>Richmond</t>
  </si>
  <si>
    <t>Prince George</t>
  </si>
  <si>
    <t>Kelowna</t>
  </si>
  <si>
    <t>Salmon Arm</t>
  </si>
  <si>
    <t>Delta</t>
  </si>
  <si>
    <t>Squamish</t>
  </si>
  <si>
    <t>Chilliwack</t>
  </si>
  <si>
    <t>Kamloops</t>
  </si>
  <si>
    <t>Port McNeill</t>
  </si>
  <si>
    <t>Port Alberni</t>
  </si>
  <si>
    <t>Armstrong</t>
  </si>
  <si>
    <t>Penticton</t>
  </si>
  <si>
    <t>Campbell River</t>
  </si>
  <si>
    <t>Williams Lake</t>
  </si>
  <si>
    <t>Chetwynd</t>
  </si>
  <si>
    <t>Creston</t>
  </si>
  <si>
    <t>Golden</t>
  </si>
  <si>
    <t>Grand Forks</t>
  </si>
  <si>
    <t>Houston</t>
  </si>
  <si>
    <t>Trail</t>
  </si>
  <si>
    <t>Fort St. John</t>
  </si>
  <si>
    <t>Oliver</t>
  </si>
  <si>
    <t>Castlegar</t>
  </si>
  <si>
    <t>Osoyoos</t>
  </si>
  <si>
    <t>Prince Rupert</t>
  </si>
  <si>
    <t>Princeton</t>
  </si>
  <si>
    <t>Revelstoke</t>
  </si>
  <si>
    <t>Sechelt</t>
  </si>
  <si>
    <t>100 Mile House</t>
  </si>
  <si>
    <t>Vernon</t>
  </si>
  <si>
    <t>Sicamous</t>
  </si>
  <si>
    <t>Dawson Creek</t>
  </si>
  <si>
    <t>Kitimat</t>
  </si>
  <si>
    <t>Prince Rupert (Wantage Road) landfill (open)</t>
  </si>
  <si>
    <t>304,184 (tonnes)</t>
  </si>
  <si>
    <t>Clearwater</t>
  </si>
  <si>
    <t>Salmo</t>
  </si>
  <si>
    <t>Quesnel</t>
  </si>
  <si>
    <t>Authorization Type</t>
  </si>
  <si>
    <t>IssueDate</t>
  </si>
  <si>
    <t>Waste Type</t>
  </si>
  <si>
    <t>PrimaryBCENIC</t>
  </si>
  <si>
    <t>SecondaryBCENIC</t>
  </si>
  <si>
    <t>Waste Discharge Regulation</t>
  </si>
  <si>
    <t>Nearest Municipality</t>
  </si>
  <si>
    <t>Permit</t>
  </si>
  <si>
    <t>1971-04-21 00:00:00</t>
  </si>
  <si>
    <t>refuse</t>
  </si>
  <si>
    <t>Municipal Waste Incineration or Burning Industry</t>
  </si>
  <si>
    <t>Powell River</t>
  </si>
  <si>
    <t>1971-08-23 00:00:00</t>
  </si>
  <si>
    <t>Municipal Solid Waste Management</t>
  </si>
  <si>
    <t>Operational Certificate</t>
  </si>
  <si>
    <t>1971-11-22 00:00:00</t>
  </si>
  <si>
    <t>1972-10-23 00:00:00</t>
  </si>
  <si>
    <t>Egmont</t>
  </si>
  <si>
    <t>1972-03-01 00:00:00</t>
  </si>
  <si>
    <t>Nelson</t>
  </si>
  <si>
    <t>Invermere</t>
  </si>
  <si>
    <t>1972-04-05 00:00:00</t>
  </si>
  <si>
    <t>Cranbrook</t>
  </si>
  <si>
    <t>Elkford</t>
  </si>
  <si>
    <t>1972-04-17 00:00:00</t>
  </si>
  <si>
    <t>Abbotsford</t>
  </si>
  <si>
    <t>1972-11-27 00:00:00</t>
  </si>
  <si>
    <t>1972-09-21 00:00:00</t>
  </si>
  <si>
    <t>Smithers</t>
  </si>
  <si>
    <t>Burns Lake</t>
  </si>
  <si>
    <t>1972-09-28 00:00:00</t>
  </si>
  <si>
    <t>Pemberton</t>
  </si>
  <si>
    <t>1972-08-18 00:00:00</t>
  </si>
  <si>
    <t>1973-10-31 00:00:00</t>
  </si>
  <si>
    <t>1972-11-28 00:00:00</t>
  </si>
  <si>
    <t>1974-02-01 00:00:00</t>
  </si>
  <si>
    <t>1972-12-19 00:00:00</t>
  </si>
  <si>
    <t>1973-04-16 00:00:00</t>
  </si>
  <si>
    <t>air, refuse</t>
  </si>
  <si>
    <t>1973-12-14 00:00:00</t>
  </si>
  <si>
    <t>1973-11-05 00:00:00</t>
  </si>
  <si>
    <t>1972-11-22 00:00:00</t>
  </si>
  <si>
    <t>1972-12-11 00:00:00</t>
  </si>
  <si>
    <t>Kimberley</t>
  </si>
  <si>
    <t>1972-11-30 00:00:00</t>
  </si>
  <si>
    <t>1972-12-01 00:00:00</t>
  </si>
  <si>
    <t>effluent, refuse</t>
  </si>
  <si>
    <t>1973-09-12 00:00:00</t>
  </si>
  <si>
    <t>Port Moody</t>
  </si>
  <si>
    <t>1974-06-27 00:00:00</t>
  </si>
  <si>
    <t>1973-06-29 00:00:00</t>
  </si>
  <si>
    <t>Taylor</t>
  </si>
  <si>
    <t>1973-02-15 00:00:00</t>
  </si>
  <si>
    <t>Langley</t>
  </si>
  <si>
    <t>1973-04-09 00:00:00</t>
  </si>
  <si>
    <t>1973-03-20 00:00:00</t>
  </si>
  <si>
    <t>1973-08-22 00:00:00</t>
  </si>
  <si>
    <t>1973-06-18 00:00:00</t>
  </si>
  <si>
    <t>1973-04-12 00:00:00</t>
  </si>
  <si>
    <t>Mission</t>
  </si>
  <si>
    <t>1973-10-23 00:00:00</t>
  </si>
  <si>
    <t>Lions Bay</t>
  </si>
  <si>
    <t>1973-05-23 00:00:00</t>
  </si>
  <si>
    <t>Slocan</t>
  </si>
  <si>
    <t>1974-10-07 00:00:00</t>
  </si>
  <si>
    <t>1975-03-17 00:00:00</t>
  </si>
  <si>
    <t>Agassiz</t>
  </si>
  <si>
    <t>1973-06-20 00:00:00</t>
  </si>
  <si>
    <t>air, effluent, refuse</t>
  </si>
  <si>
    <t>1973-11-29 00:00:00</t>
  </si>
  <si>
    <t>1974-07-24 00:00:00</t>
  </si>
  <si>
    <t>1974-05-07 00:00:00</t>
  </si>
  <si>
    <t>1973-08-03 00:00:00</t>
  </si>
  <si>
    <t>1974-07-09 00:00:00</t>
  </si>
  <si>
    <t>1975-02-20 00:00:00</t>
  </si>
  <si>
    <t>1974-09-06 00:00:00</t>
  </si>
  <si>
    <t>Queen Charlotte City</t>
  </si>
  <si>
    <t>1973-07-31 00:00:00</t>
  </si>
  <si>
    <t>Granisle</t>
  </si>
  <si>
    <t>1973-10-24 00:00:00</t>
  </si>
  <si>
    <t>Port Hardy</t>
  </si>
  <si>
    <t>1973-10-16 00:00:00</t>
  </si>
  <si>
    <t>1973-09-13 00:00:00</t>
  </si>
  <si>
    <t>Barriere</t>
  </si>
  <si>
    <t>1973-09-18 00:00:00</t>
  </si>
  <si>
    <t>1976-04-02 00:00:00</t>
  </si>
  <si>
    <t>Bella Coola</t>
  </si>
  <si>
    <t>1977-10-25 00:00:00</t>
  </si>
  <si>
    <t>1974-02-08 00:00:00</t>
  </si>
  <si>
    <t>Hudson's Hope</t>
  </si>
  <si>
    <t>1974-06-21 00:00:00</t>
  </si>
  <si>
    <t>1974-08-22 00:00:00</t>
  </si>
  <si>
    <t>Chase</t>
  </si>
  <si>
    <t>1974-07-26 00:00:00</t>
  </si>
  <si>
    <t>Merritt</t>
  </si>
  <si>
    <t>1974-10-29 00:00:00</t>
  </si>
  <si>
    <t>1974-12-11 00:00:00</t>
  </si>
  <si>
    <t>Midway</t>
  </si>
  <si>
    <t>1973-12-11 00:00:00</t>
  </si>
  <si>
    <t>1974-03-12 00:00:00</t>
  </si>
  <si>
    <t>1974-02-28 00:00:00</t>
  </si>
  <si>
    <t>Falkland</t>
  </si>
  <si>
    <t>1974-10-02 00:00:00</t>
  </si>
  <si>
    <t>1974-06-28 00:00:00</t>
  </si>
  <si>
    <t>1975-11-21 00:00:00</t>
  </si>
  <si>
    <t>1975-01-02 00:00:00</t>
  </si>
  <si>
    <t>1976-06-28 00:00:00</t>
  </si>
  <si>
    <t>1974-10-04 00:00:00</t>
  </si>
  <si>
    <t>Gold River</t>
  </si>
  <si>
    <t>Westwold</t>
  </si>
  <si>
    <t>1976-02-16 00:00:00</t>
  </si>
  <si>
    <t>1975-04-23 00:00:00</t>
  </si>
  <si>
    <t>Lytton</t>
  </si>
  <si>
    <t>1975-03-05 00:00:00</t>
  </si>
  <si>
    <t>1976-02-02 00:00:00</t>
  </si>
  <si>
    <t>1975-05-14 00:00:00</t>
  </si>
  <si>
    <t>Kaslo</t>
  </si>
  <si>
    <t>1975-06-13 00:00:00</t>
  </si>
  <si>
    <t>1976-04-06 00:00:00</t>
  </si>
  <si>
    <t>Sayward</t>
  </si>
  <si>
    <t>1975-10-02 00:00:00</t>
  </si>
  <si>
    <t>1976-11-10 00:00:00</t>
  </si>
  <si>
    <t>1975-12-31 00:00:00</t>
  </si>
  <si>
    <t>North Vancouver</t>
  </si>
  <si>
    <t>1976-06-11 00:00:00</t>
  </si>
  <si>
    <t>Tahsis</t>
  </si>
  <si>
    <t>1976-01-16 00:00:00</t>
  </si>
  <si>
    <t>1976-02-19 00:00:00</t>
  </si>
  <si>
    <t>Municipal Sewage Management</t>
  </si>
  <si>
    <t>1976-06-07 00:00:00</t>
  </si>
  <si>
    <t>Nakusp</t>
  </si>
  <si>
    <t>1976-11-03 00:00:00</t>
  </si>
  <si>
    <t>1979-11-06 00:00:00</t>
  </si>
  <si>
    <t>1976-09-10 00:00:00</t>
  </si>
  <si>
    <t>1977-06-17 00:00:00</t>
  </si>
  <si>
    <t>1977-06-13 00:00:00</t>
  </si>
  <si>
    <t>1977-05-25 00:00:00</t>
  </si>
  <si>
    <t>Iskut</t>
  </si>
  <si>
    <t>1977-07-22 00:00:00</t>
  </si>
  <si>
    <t>Whistler</t>
  </si>
  <si>
    <t>1977-10-07 00:00:00</t>
  </si>
  <si>
    <t>1978-11-17 00:00:00</t>
  </si>
  <si>
    <t>Qualicum Beach</t>
  </si>
  <si>
    <t>1979-06-21 00:00:00</t>
  </si>
  <si>
    <t>1978-03-22 00:00:00</t>
  </si>
  <si>
    <t>1978-08-25 00:00:00</t>
  </si>
  <si>
    <t>Lillooet</t>
  </si>
  <si>
    <t>1978-05-11 00:00:00</t>
  </si>
  <si>
    <t>Cumberland</t>
  </si>
  <si>
    <t>1978-10-23 00:00:00</t>
  </si>
  <si>
    <t>1979-08-07 00:00:00</t>
  </si>
  <si>
    <t>Dease Lake</t>
  </si>
  <si>
    <t>1979-07-25 00:00:00</t>
  </si>
  <si>
    <t>1979-06-25 00:00:00</t>
  </si>
  <si>
    <t>1979-08-28 00:00:00</t>
  </si>
  <si>
    <t>1979-11-08 00:00:00</t>
  </si>
  <si>
    <t>1980-03-27 00:00:00</t>
  </si>
  <si>
    <t>Panorama</t>
  </si>
  <si>
    <t>1979-11-29 00:00:00</t>
  </si>
  <si>
    <t>Tofino</t>
  </si>
  <si>
    <t>1981-02-23 00:00:00</t>
  </si>
  <si>
    <t>Hazelton</t>
  </si>
  <si>
    <t>1980-03-28 00:00:00</t>
  </si>
  <si>
    <t>1981-12-10 00:00:00</t>
  </si>
  <si>
    <t>1981-08-27 00:00:00</t>
  </si>
  <si>
    <t>1981-06-01 00:00:00</t>
  </si>
  <si>
    <t>1981-08-18 00:00:00</t>
  </si>
  <si>
    <t>1981-01-27 00:00:00</t>
  </si>
  <si>
    <t>1982-02-08 00:00:00</t>
  </si>
  <si>
    <t>1982-02-15 00:00:00</t>
  </si>
  <si>
    <t>McBride</t>
  </si>
  <si>
    <t>1982-10-27 00:00:00</t>
  </si>
  <si>
    <t>1983-01-10 00:00:00</t>
  </si>
  <si>
    <t>1982-09-08 00:00:00</t>
  </si>
  <si>
    <t>1982-09-09 00:00:00</t>
  </si>
  <si>
    <t>1982-12-08 00:00:00</t>
  </si>
  <si>
    <t>1982-12-20 00:00:00</t>
  </si>
  <si>
    <t>1983-04-10 00:00:00</t>
  </si>
  <si>
    <t>Meadow Creek</t>
  </si>
  <si>
    <t>1983-07-04 00:00:00</t>
  </si>
  <si>
    <t>New Denver</t>
  </si>
  <si>
    <t>1983-12-07 00:00:00</t>
  </si>
  <si>
    <t>1983-02-24 00:00:00</t>
  </si>
  <si>
    <t>Stewart</t>
  </si>
  <si>
    <t>1984-01-27 00:00:00</t>
  </si>
  <si>
    <t>1984-05-25 00:00:00</t>
  </si>
  <si>
    <t>1984-04-30 00:00:00</t>
  </si>
  <si>
    <t>1993-03-30 00:00:00</t>
  </si>
  <si>
    <t>1985-02-14 00:00:00</t>
  </si>
  <si>
    <t>1984-12-24 00:00:00</t>
  </si>
  <si>
    <t>1985-12-12 00:00:00</t>
  </si>
  <si>
    <t>1986-04-15 00:00:00</t>
  </si>
  <si>
    <t>1986-01-20 00:00:00</t>
  </si>
  <si>
    <t>1985-11-14 00:00:00</t>
  </si>
  <si>
    <t>1985-07-25 00:00:00</t>
  </si>
  <si>
    <t>1987-01-06 00:00:00</t>
  </si>
  <si>
    <t>Zeballos</t>
  </si>
  <si>
    <t>1987-03-18 00:00:00</t>
  </si>
  <si>
    <t>1986-07-16 00:00:00</t>
  </si>
  <si>
    <t>1987-03-16 00:00:00</t>
  </si>
  <si>
    <t>1987-07-21 00:00:00</t>
  </si>
  <si>
    <t>1987-03-04 00:00:00</t>
  </si>
  <si>
    <t>1987-06-11 00:00:00</t>
  </si>
  <si>
    <t>1987-03-02 00:00:00</t>
  </si>
  <si>
    <t>1987-04-28 00:00:00</t>
  </si>
  <si>
    <t>1987-09-21 00:00:00</t>
  </si>
  <si>
    <t>1988-03-15 00:00:00</t>
  </si>
  <si>
    <t>1991-07-31 00:00:00</t>
  </si>
  <si>
    <t>effluent</t>
  </si>
  <si>
    <t>1988-06-06 00:00:00</t>
  </si>
  <si>
    <t>Harrison Hot Springs</t>
  </si>
  <si>
    <t>1990-07-10 00:00:00</t>
  </si>
  <si>
    <t>1998-07-16 00:00:00</t>
  </si>
  <si>
    <t>Courtenay</t>
  </si>
  <si>
    <t>1990-08-31 00:00:00</t>
  </si>
  <si>
    <t>1991-04-12 00:00:00</t>
  </si>
  <si>
    <t>1990-08-10 00:00:00</t>
  </si>
  <si>
    <t>1991-05-09 00:00:00</t>
  </si>
  <si>
    <t>1992-02-26 00:00:00</t>
  </si>
  <si>
    <t>1992-07-24 00:00:00</t>
  </si>
  <si>
    <t>Ocean Falls</t>
  </si>
  <si>
    <t>1992-01-24 00:00:00</t>
  </si>
  <si>
    <t>1993-03-15 00:00:00</t>
  </si>
  <si>
    <t>1993-04-08 00:00:00</t>
  </si>
  <si>
    <t>1992-05-22 00:00:00</t>
  </si>
  <si>
    <t>1994-09-13 00:00:00</t>
  </si>
  <si>
    <t>New Aiyansh</t>
  </si>
  <si>
    <t>1993-05-11 00:00:00</t>
  </si>
  <si>
    <t>2010-01-19 00:00:00</t>
  </si>
  <si>
    <t>Peachland</t>
  </si>
  <si>
    <t>1997-05-28 00:00:00</t>
  </si>
  <si>
    <t>West Kelowna</t>
  </si>
  <si>
    <t>2000-12-08 00:00:00</t>
  </si>
  <si>
    <t>1998-01-21 00:00:00</t>
  </si>
  <si>
    <t>1994-05-11 00:00:00</t>
  </si>
  <si>
    <t>Saanich</t>
  </si>
  <si>
    <t>1994-09-09 00:00:00</t>
  </si>
  <si>
    <t>Crofton</t>
  </si>
  <si>
    <t>1996-11-06 00:00:00</t>
  </si>
  <si>
    <t>1997-06-27 00:00:00</t>
  </si>
  <si>
    <t>Masset</t>
  </si>
  <si>
    <t>2009-02-24 00:00:00</t>
  </si>
  <si>
    <t>2015-01-08 00:00:00</t>
  </si>
  <si>
    <t>1999-07-14 00:00:00</t>
  </si>
  <si>
    <t>2011-04-26 00:00:00</t>
  </si>
  <si>
    <t>Keremeos</t>
  </si>
  <si>
    <t>2011-06-28 00:00:00</t>
  </si>
  <si>
    <t>Okanagan Falls</t>
  </si>
  <si>
    <t>Enderby</t>
  </si>
  <si>
    <t>Lumby</t>
  </si>
  <si>
    <t>2001-05-10 00:00:00</t>
  </si>
  <si>
    <t>1998-01-20 00:00:00</t>
  </si>
  <si>
    <t>1998-02-12 00:00:00</t>
  </si>
  <si>
    <t>Greenwood</t>
  </si>
  <si>
    <t>2004-02-03 00:00:00</t>
  </si>
  <si>
    <t>Hope</t>
  </si>
  <si>
    <t>2002-08-08 00:00:00</t>
  </si>
  <si>
    <t>1998-12-24 00:00:00</t>
  </si>
  <si>
    <t>2000-08-09 00:00:00</t>
  </si>
  <si>
    <t>2000-11-27 00:00:00</t>
  </si>
  <si>
    <t>2000-11-29 00:00:00</t>
  </si>
  <si>
    <t>2002-11-18 00:00:00</t>
  </si>
  <si>
    <t>2009-04-28 00:00:00</t>
  </si>
  <si>
    <t>Skidegate</t>
  </si>
  <si>
    <t>2003-07-07 00:00:00</t>
  </si>
  <si>
    <t>2001-09-28 00:00:00</t>
  </si>
  <si>
    <t>2003-05-05 00:00:00</t>
  </si>
  <si>
    <t>2014-12-15 00:00:00</t>
  </si>
  <si>
    <t>2013-05-30 00:00:00</t>
  </si>
  <si>
    <t>2009-03-05 00:00:00</t>
  </si>
  <si>
    <t>2004-01-07 00:00:00</t>
  </si>
  <si>
    <t>2005-11-24 00:00:00</t>
  </si>
  <si>
    <t>2005-02-25 00:00:00</t>
  </si>
  <si>
    <t>Fernie</t>
  </si>
  <si>
    <t>2006-01-23 00:00:00</t>
  </si>
  <si>
    <t>1979-02-19 00:00:00</t>
  </si>
  <si>
    <t>2008-01-23 00:00:00</t>
  </si>
  <si>
    <t>Bella Bella</t>
  </si>
  <si>
    <t>2011-03-01 00:00:00</t>
  </si>
  <si>
    <t>2009-09-24 00:00:00</t>
  </si>
  <si>
    <t>Highlands</t>
  </si>
  <si>
    <t>2010-08-06 00:00:00</t>
  </si>
  <si>
    <t>2017-06-01 00:00:00</t>
  </si>
  <si>
    <t>Boston Bar</t>
  </si>
  <si>
    <t>2008-12-19 00:00:00</t>
  </si>
  <si>
    <t>2010-07-15 00:00:00</t>
  </si>
  <si>
    <t>air, effluent</t>
  </si>
  <si>
    <t>2010-02-23 00:00:00</t>
  </si>
  <si>
    <t>air</t>
  </si>
  <si>
    <t>2010-10-28 00:00:00</t>
  </si>
  <si>
    <t>2017-05-08 00:00:00</t>
  </si>
  <si>
    <t>2014-07-08 00:00:00</t>
  </si>
  <si>
    <t>2019-04-17 00:00:00</t>
  </si>
  <si>
    <t>2014-02-18 00:00:00</t>
  </si>
  <si>
    <t>2016-12-15 00:00:00</t>
  </si>
  <si>
    <t>2019-08-01 00:00:00</t>
  </si>
  <si>
    <t>2016-11-17 00:00:00</t>
  </si>
  <si>
    <t>Sparwood</t>
  </si>
  <si>
    <t>2016-06-03 00:00:00</t>
  </si>
  <si>
    <t>Pulp Industry</t>
  </si>
  <si>
    <t>Closure</t>
  </si>
  <si>
    <t>Open year</t>
  </si>
  <si>
    <t>Re-TRAC survey</t>
  </si>
  <si>
    <t>Annual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</si>
</sst>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rgb="FFFFFF00"/>
      <name val="Calibri"/>
      <family val="2"/>
    </font>
    <font>
      <sz val="11"/>
      <color theme="0"/>
      <name val="Calibri"/>
      <family val="2"/>
    </font>
    <font>
      <sz val="11"/>
      <color theme="0" tint="-0.249977111117893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 tint="0.3999755851924192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rgb="FFFF0000"/>
      <name val="Calibri"/>
      <family val="2"/>
    </font>
    <font>
      <sz val="10"/>
      <color indexed="81"/>
      <name val="Tahoma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6">
    <xf numFmtId="0" fontId="0" fillId="0" borderId="0" applyNumberFormat="0" applyBorder="0" applyAlignment="0"/>
    <xf numFmtId="43" fontId="6" fillId="0" borderId="0" applyFon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3" fillId="0" borderId="0"/>
    <xf numFmtId="0" fontId="15" fillId="0" borderId="0"/>
    <xf numFmtId="0" fontId="16" fillId="0" borderId="0"/>
    <xf numFmtId="43" fontId="15" fillId="0" borderId="0" applyFont="0" applyFill="0" applyBorder="0" applyAlignment="0" applyProtection="0"/>
    <xf numFmtId="0" fontId="15" fillId="0" borderId="0"/>
    <xf numFmtId="0" fontId="2" fillId="0" borderId="0"/>
    <xf numFmtId="0" fontId="1" fillId="0" borderId="0"/>
    <xf numFmtId="0" fontId="1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left" vertical="top" textRotation="90" wrapText="1"/>
    </xf>
    <xf numFmtId="164" fontId="8" fillId="0" borderId="0" xfId="1" applyNumberFormat="1" applyFont="1" applyFill="1" applyAlignment="1" applyProtection="1">
      <alignment horizontal="left" vertical="top" wrapText="1"/>
    </xf>
    <xf numFmtId="0" fontId="0" fillId="0" borderId="0" xfId="0" applyBorder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164" fontId="0" fillId="0" borderId="0" xfId="1" applyNumberFormat="1" applyFont="1" applyFill="1" applyAlignment="1" applyProtection="1">
      <alignment horizontal="left" vertical="top" wrapText="1"/>
    </xf>
    <xf numFmtId="1" fontId="0" fillId="2" borderId="0" xfId="0" applyNumberFormat="1" applyFill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64" fontId="0" fillId="0" borderId="0" xfId="1" applyNumberFormat="1" applyFont="1" applyFill="1" applyAlignment="1">
      <alignment horizontal="left" vertical="top" wrapText="1"/>
    </xf>
    <xf numFmtId="1" fontId="10" fillId="2" borderId="0" xfId="0" applyNumberFormat="1" applyFont="1" applyFill="1" applyAlignment="1">
      <alignment horizontal="left" vertical="top" wrapText="1"/>
    </xf>
    <xf numFmtId="164" fontId="0" fillId="0" borderId="0" xfId="1" applyNumberFormat="1" applyFont="1" applyFill="1" applyAlignment="1">
      <alignment horizontal="left" vertical="top"/>
    </xf>
    <xf numFmtId="164" fontId="0" fillId="0" borderId="0" xfId="1" applyNumberFormat="1" applyFont="1" applyFill="1" applyBorder="1" applyAlignment="1" applyProtection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164" fontId="12" fillId="0" borderId="0" xfId="1" applyNumberFormat="1" applyFont="1" applyBorder="1" applyAlignment="1">
      <alignment horizontal="left" vertical="top" wrapText="1"/>
    </xf>
    <xf numFmtId="1" fontId="14" fillId="0" borderId="0" xfId="0" applyNumberFormat="1" applyFont="1" applyAlignment="1">
      <alignment horizontal="left" vertical="top" wrapText="1"/>
    </xf>
    <xf numFmtId="0" fontId="0" fillId="4" borderId="0" xfId="0" applyFill="1" applyAlignment="1">
      <alignment horizontal="left" vertical="top"/>
    </xf>
    <xf numFmtId="1" fontId="0" fillId="4" borderId="0" xfId="1" applyNumberFormat="1" applyFont="1" applyFill="1" applyAlignment="1">
      <alignment horizontal="center" vertical="top" wrapText="1"/>
    </xf>
    <xf numFmtId="1" fontId="8" fillId="0" borderId="0" xfId="1" applyNumberFormat="1" applyFont="1" applyFill="1" applyAlignment="1" applyProtection="1">
      <alignment horizontal="center" vertical="top" wrapText="1"/>
    </xf>
    <xf numFmtId="1" fontId="0" fillId="0" borderId="0" xfId="1" applyNumberFormat="1" applyFont="1" applyBorder="1" applyAlignment="1">
      <alignment horizontal="center" vertical="top" wrapText="1"/>
    </xf>
    <xf numFmtId="1" fontId="0" fillId="0" borderId="0" xfId="1" applyNumberFormat="1" applyFont="1" applyAlignment="1">
      <alignment horizontal="center" vertical="top" wrapText="1"/>
    </xf>
    <xf numFmtId="1" fontId="0" fillId="0" borderId="0" xfId="1" applyNumberFormat="1" applyFont="1" applyFill="1" applyAlignment="1">
      <alignment horizontal="center" vertical="top" wrapText="1"/>
    </xf>
    <xf numFmtId="1" fontId="0" fillId="0" borderId="0" xfId="1" applyNumberFormat="1" applyFont="1" applyFill="1" applyBorder="1" applyAlignment="1">
      <alignment horizontal="center" vertical="top" wrapText="1"/>
    </xf>
    <xf numFmtId="1" fontId="0" fillId="0" borderId="0" xfId="1" applyNumberFormat="1" applyFont="1" applyFill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0" fillId="4" borderId="0" xfId="0" applyFill="1" applyAlignment="1">
      <alignment horizontal="center" vertical="top" wrapText="1"/>
    </xf>
    <xf numFmtId="0" fontId="0" fillId="0" borderId="0" xfId="0" applyAlignment="1">
      <alignment horizontal="center" vertical="top"/>
    </xf>
    <xf numFmtId="164" fontId="0" fillId="4" borderId="0" xfId="1" applyNumberFormat="1" applyFont="1" applyFill="1" applyAlignment="1">
      <alignment vertical="top" wrapText="1"/>
    </xf>
    <xf numFmtId="164" fontId="8" fillId="0" borderId="0" xfId="1" applyNumberFormat="1" applyFont="1" applyFill="1" applyAlignment="1" applyProtection="1">
      <alignment vertical="top" wrapText="1"/>
    </xf>
    <xf numFmtId="164" fontId="0" fillId="0" borderId="0" xfId="1" applyNumberFormat="1" applyFont="1" applyAlignment="1"/>
    <xf numFmtId="164" fontId="0" fillId="0" borderId="0" xfId="1" applyNumberFormat="1" applyFont="1" applyBorder="1" applyAlignment="1">
      <alignment vertical="top" wrapText="1"/>
    </xf>
    <xf numFmtId="164" fontId="0" fillId="0" borderId="0" xfId="1" applyNumberFormat="1" applyFont="1" applyAlignment="1">
      <alignment vertical="top" wrapText="1"/>
    </xf>
    <xf numFmtId="164" fontId="0" fillId="0" borderId="0" xfId="1" applyNumberFormat="1" applyFont="1" applyFill="1" applyAlignment="1">
      <alignment vertical="top" wrapText="1"/>
    </xf>
    <xf numFmtId="164" fontId="0" fillId="0" borderId="0" xfId="1" applyNumberFormat="1" applyFont="1" applyFill="1" applyBorder="1" applyAlignment="1">
      <alignment vertical="top" wrapText="1"/>
    </xf>
    <xf numFmtId="49" fontId="0" fillId="0" borderId="0" xfId="1" applyNumberFormat="1" applyFont="1" applyFill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164" fontId="0" fillId="4" borderId="0" xfId="1" applyNumberFormat="1" applyFont="1" applyFill="1" applyAlignment="1">
      <alignment horizontal="left" vertical="top"/>
    </xf>
    <xf numFmtId="164" fontId="8" fillId="0" borderId="0" xfId="1" applyNumberFormat="1" applyFont="1" applyAlignment="1">
      <alignment horizontal="center" vertical="top" wrapText="1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 applyProtection="1">
      <alignment horizontal="center" vertical="top" wrapText="1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 vertical="top"/>
    </xf>
    <xf numFmtId="164" fontId="0" fillId="0" borderId="0" xfId="1" applyNumberFormat="1" applyFont="1" applyFill="1" applyAlignment="1">
      <alignment horizontal="center" vertical="top" wrapText="1"/>
    </xf>
    <xf numFmtId="164" fontId="0" fillId="4" borderId="0" xfId="1" applyNumberFormat="1" applyFont="1" applyFill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10" fillId="2" borderId="0" xfId="0" applyFont="1" applyFill="1" applyAlignment="1">
      <alignment horizontal="left" vertical="top" textRotation="90"/>
    </xf>
    <xf numFmtId="164" fontId="0" fillId="0" borderId="0" xfId="1" applyNumberFormat="1" applyFont="1" applyFill="1" applyAlignment="1" applyProtection="1">
      <alignment horizontal="left" vertical="top"/>
    </xf>
    <xf numFmtId="164" fontId="0" fillId="0" borderId="0" xfId="1" applyNumberFormat="1" applyFont="1" applyFill="1" applyBorder="1" applyAlignment="1">
      <alignment vertical="top"/>
    </xf>
    <xf numFmtId="1" fontId="0" fillId="0" borderId="0" xfId="1" applyNumberFormat="1" applyFont="1" applyFill="1" applyBorder="1" applyAlignment="1">
      <alignment horizontal="center" vertical="top"/>
    </xf>
    <xf numFmtId="1" fontId="0" fillId="0" borderId="0" xfId="0" applyNumberFormat="1" applyAlignment="1">
      <alignment horizontal="left" vertical="top"/>
    </xf>
    <xf numFmtId="164" fontId="0" fillId="0" borderId="0" xfId="1" quotePrefix="1" applyNumberFormat="1" applyFont="1" applyFill="1" applyAlignment="1">
      <alignment horizontal="center"/>
    </xf>
    <xf numFmtId="0" fontId="14" fillId="2" borderId="0" xfId="0" applyFont="1" applyFill="1" applyAlignment="1">
      <alignment horizontal="left" vertical="top" textRotation="90" wrapText="1"/>
    </xf>
    <xf numFmtId="164" fontId="14" fillId="0" borderId="0" xfId="1" applyNumberFormat="1" applyFont="1" applyFill="1" applyAlignment="1">
      <alignment horizontal="center"/>
    </xf>
    <xf numFmtId="164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1" applyNumberFormat="1" applyFont="1" applyFill="1" applyBorder="1" applyAlignment="1">
      <alignment vertical="top" wrapText="1"/>
    </xf>
    <xf numFmtId="0" fontId="12" fillId="0" borderId="0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164" fontId="17" fillId="0" borderId="0" xfId="1" applyNumberFormat="1" applyFont="1" applyFill="1" applyAlignment="1">
      <alignment vertical="top" wrapText="1"/>
    </xf>
    <xf numFmtId="164" fontId="17" fillId="0" borderId="0" xfId="1" applyNumberFormat="1" applyFont="1" applyFill="1" applyBorder="1" applyAlignment="1">
      <alignment vertical="top" wrapText="1"/>
    </xf>
    <xf numFmtId="0" fontId="0" fillId="0" borderId="0" xfId="0" applyBorder="1" applyAlignment="1">
      <alignment horizontal="left"/>
    </xf>
    <xf numFmtId="22" fontId="0" fillId="0" borderId="0" xfId="0" applyNumberForma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1" fontId="14" fillId="0" borderId="0" xfId="0" applyNumberFormat="1" applyFont="1" applyAlignment="1">
      <alignment horizontal="left" vertical="top"/>
    </xf>
    <xf numFmtId="164" fontId="0" fillId="3" borderId="0" xfId="1" applyNumberFormat="1" applyFont="1" applyFill="1" applyAlignment="1" applyProtection="1">
      <alignment horizontal="center" vertical="top" wrapText="1"/>
    </xf>
  </cellXfs>
  <cellStyles count="16">
    <cellStyle name="Comma" xfId="1" builtinId="3"/>
    <cellStyle name="Comma 2" xfId="13" xr:uid="{434F6A78-A409-49F5-AD27-52A14FF8496A}"/>
    <cellStyle name="Comma 3" xfId="8" xr:uid="{42323E23-0D41-4D68-962E-5D7B4FD381A2}"/>
    <cellStyle name="Hyperlink 2" xfId="3" xr:uid="{3A22A4A8-BD22-4C9F-BDEF-65F556002F17}"/>
    <cellStyle name="Normal" xfId="0" builtinId="0"/>
    <cellStyle name="Normal 19 2" xfId="15" xr:uid="{8BF21B37-E671-48B0-9351-760AA2634FAF}"/>
    <cellStyle name="Normal 2" xfId="2" xr:uid="{669593CB-A660-494D-A1CB-E05997FFC691}"/>
    <cellStyle name="Normal 2 2" xfId="7" xr:uid="{CBA358E0-4188-449D-872E-6133C7A766C4}"/>
    <cellStyle name="Normal 2_A8-22" xfId="9" xr:uid="{77C2588E-42F6-4F52-9CF0-B70DD2652907}"/>
    <cellStyle name="Normal 3" xfId="4" xr:uid="{914EC431-05AB-492F-A8D8-B34185B94373}"/>
    <cellStyle name="Normal 3 2" xfId="6" xr:uid="{7A041053-B357-4739-86EF-3BE8EA9D6BB6}"/>
    <cellStyle name="Normal 3 3" xfId="12" xr:uid="{C2FD0FD5-F405-4320-A5CE-476101D56F22}"/>
    <cellStyle name="Normal 4" xfId="5" xr:uid="{D132554B-26CC-48F8-B550-A535D6F7F123}"/>
    <cellStyle name="Normal 5" xfId="10" xr:uid="{27B3E302-488A-4A95-862F-78C17FDCCDF8}"/>
    <cellStyle name="Normal 6" xfId="11" xr:uid="{9B11D22E-E5C7-4413-BA1F-09A1176DA01E}"/>
    <cellStyle name="Percent 2" xfId="14" xr:uid="{50A58E3E-A733-4BBC-A59A-50AFC63EF474}"/>
  </cellStyles>
  <dxfs count="108">
    <dxf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numFmt numFmtId="1" formatCode="0"/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  <protection locked="1" hidden="0"/>
    </dxf>
    <dxf>
      <numFmt numFmtId="1" formatCode="0"/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color auto="1"/>
      </font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numFmt numFmtId="1" formatCode="0"/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  <protection locked="1" hidden="0"/>
    </dxf>
    <dxf>
      <numFmt numFmtId="1" formatCode="0"/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-* #,##0_-;\-* #,##0_-;_-* &quot;-&quot;??_-;_-@_-"/>
      <alignment horizontal="center" vertical="top" textRotation="0" wrapText="1" indent="0" justifyLastLine="0" shrinkToFit="0" readingOrder="0"/>
    </dxf>
    <dxf>
      <numFmt numFmtId="164" formatCode="_-* #,##0_-;\-* #,##0_-;_-* &quot;-&quot;??_-;_-@_-"/>
      <alignment horizontal="center" vertical="top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color rgb="FF000000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color rgb="FF000000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numFmt numFmtId="1" formatCode="0"/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color auto="1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8BEEE"/>
      <color rgb="FFE2A6C7"/>
      <color rgb="FFD88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BB6B1E-B4E4-4EB3-A476-B8680516E270}" name="All_Landfills" displayName="All_Landfills" ref="A2:AC112" totalsRowShown="0" headerRowDxfId="105" dataDxfId="104">
  <autoFilter ref="A2:AC112" xr:uid="{FABB6B1E-B4E4-4EB3-A476-B8680516E270}"/>
  <sortState xmlns:xlrd2="http://schemas.microsoft.com/office/spreadsheetml/2017/richdata2" ref="A3:AC112">
    <sortCondition ref="A2:A112"/>
  </sortState>
  <tableColumns count="29">
    <tableColumn id="1" xr3:uid="{FE1BFFA4-7F4B-4B51-AE46-3092316EEBDF}" name="Auth Number" dataDxfId="103" totalsRowDxfId="102"/>
    <tableColumn id="6" xr3:uid="{FEA85B38-7919-4ED6-8ACB-5A4D2AA8EFA2}" name="Regional District Geographic Area" dataDxfId="101" totalsRowDxfId="100"/>
    <tableColumn id="41" xr3:uid="{4B8F8477-781D-43EF-B751-020554AABDC3}" name="Landfill Name" dataDxfId="99" totalsRowDxfId="98"/>
    <tableColumn id="35" xr3:uid="{38DBF472-2877-4214-AE40-09CEF9ADEB53}" name="Column2" dataDxfId="97" totalsRowDxfId="96"/>
    <tableColumn id="37" xr3:uid="{93F5C984-F0B1-41ED-9538-CF008080351C}" name="Tonnes in 2019" dataDxfId="95" totalsRowDxfId="94" dataCellStyle="Comma"/>
    <tableColumn id="38" xr3:uid="{57B995BC-3ABC-4E06-8009-582092D73FBC}" name="Tonnes in 2020" dataDxfId="93" totalsRowDxfId="92" dataCellStyle="Comma"/>
    <tableColumn id="17" xr3:uid="{0A8D7EC4-92D2-4DC6-BAD9-F603404E70E9}" name="Column9" dataDxfId="91" totalsRowDxfId="90"/>
    <tableColumn id="30" xr3:uid="{E263DA87-E42D-47BC-B078-036718018887}" name="Tonnes in 2019(2)" dataDxfId="89" totalsRowDxfId="88" dataCellStyle="Comma"/>
    <tableColumn id="43" xr3:uid="{10E48E8D-C69C-45EE-B99F-69FA70D56F2B}" name="Tonnes in 2020(2)" dataDxfId="87" totalsRowDxfId="86" dataCellStyle="Comma"/>
    <tableColumn id="44" xr3:uid="{101FBD06-AA22-41FF-9795-6DB56FB30790}" name="Tonnes in 2021(2)" dataDxfId="85" totalsRowDxfId="84" dataCellStyle="Comma"/>
    <tableColumn id="42" xr3:uid="{F9B38C07-B6D1-479E-B290-2561F4EB5508}" name="latest Report yr" dataDxfId="83" totalsRowDxfId="82"/>
    <tableColumn id="68" xr3:uid="{8F1BD1B7-67F6-45A1-A209-87814E971ABB}" name="Open year" dataDxfId="81" totalsRowDxfId="80"/>
    <tableColumn id="53" xr3:uid="{2D24B4D3-7EDE-4000-8D27-8B4571047BB5}" name="Remaining capacity (m3)" dataDxfId="79" totalsRowDxfId="78" dataCellStyle="Comma"/>
    <tableColumn id="75" xr3:uid="{C74C0656-0F61-4AB5-AEF3-02A5B68962CE}" name="Closure" dataDxfId="77" totalsRowDxfId="76" dataCellStyle="Comma"/>
    <tableColumn id="76" xr3:uid="{2CDFE4FA-C586-4FC4-8BDF-3805E8FD3E73}" name="Waste in place (t)" dataDxfId="75" totalsRowDxfId="74" dataCellStyle="Comma"/>
    <tableColumn id="67" xr3:uid="{0658D0B2-E1A5-44BD-A30B-C4E5007387B0}" name="Column133" dataDxfId="73" totalsRowDxfId="72"/>
    <tableColumn id="61" xr3:uid="{82C32843-380F-48B6-8BA0-077A15546BC8}" name="Address" dataDxfId="71" totalsRowDxfId="70"/>
    <tableColumn id="2" xr3:uid="{B6DB1490-4338-481A-B0AE-3E85F81B8BCA}" name="Client Name" dataDxfId="69" totalsRowDxfId="68"/>
    <tableColumn id="3" xr3:uid="{8F5F7A62-D964-4486-8F0E-A04AC2DF7F53}" name="Authorization Type" dataDxfId="67" totalsRowDxfId="66"/>
    <tableColumn id="11" xr3:uid="{D01A3797-3BF8-4023-8F99-00177F5CB146}" name="IssueDate" dataDxfId="65" totalsRowDxfId="64"/>
    <tableColumn id="12" xr3:uid="{312556A4-7F7D-45BD-8842-1E80E56490E3}" name="Waste Type" dataDxfId="63" totalsRowDxfId="62"/>
    <tableColumn id="14" xr3:uid="{62DBEDDE-6E12-4D62-A2A3-1059836C1875}" name="PrimaryBCENIC" dataDxfId="61" totalsRowDxfId="60"/>
    <tableColumn id="4" xr3:uid="{1D662D08-E7E4-4CB8-9568-E01A902AB755}" name="SecondaryBCENIC" dataDxfId="59" totalsRowDxfId="58"/>
    <tableColumn id="5" xr3:uid="{B38B3FF7-283B-4165-A926-DFBFC841812A}" name="Waste Discharge Regulation" dataDxfId="57" totalsRowDxfId="56"/>
    <tableColumn id="10" xr3:uid="{D20A23E1-1EEC-4714-9454-5AB6797334DA}" name="Nearest Municipality" dataDxfId="55" totalsRowDxfId="54"/>
    <tableColumn id="18" xr3:uid="{6EF60935-A56D-4F63-A27E-9B0C3315B53F}" name="Latitude" dataDxfId="53" totalsRowDxfId="52"/>
    <tableColumn id="19" xr3:uid="{92466A64-7851-4E51-BADA-B7CD76D4A0AB}" name="Longitude" dataDxfId="51" totalsRowDxfId="50"/>
    <tableColumn id="23" xr3:uid="{C308C1D3-4A68-47AE-9B5B-324D1EA2226B}" name="AUTHORIZED MSW DISCHARGE RATE. If Authorized Discharge Rate not specified use latest Actual Discharge Rate. (tonnes or m3 or yd3 per year, are all adequate)" dataDxfId="49" totalsRowDxfId="48"/>
    <tableColumn id="26" xr3:uid="{7D485225-F57B-4FBA-A492-AE1B9AE0E62B}" name="Estimated Tonnes Discharged To Date (kT):" dataDxfId="47" totalsRowDxfId="4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4EC73E-9B08-4A9D-966D-FBA113C9785A}" name="All_Landfills2" displayName="All_Landfills2" ref="A2:V131" totalsRowShown="0" headerRowDxfId="45" dataDxfId="44">
  <autoFilter ref="A2:V131" xr:uid="{FABB6B1E-B4E4-4EB3-A476-B8680516E270}"/>
  <sortState xmlns:xlrd2="http://schemas.microsoft.com/office/spreadsheetml/2017/richdata2" ref="A3:V131">
    <sortCondition ref="A2:A131"/>
  </sortState>
  <tableColumns count="22">
    <tableColumn id="1" xr3:uid="{F4D136FF-3571-4252-B593-9E605D17BEB9}" name="Auth Number" dataDxfId="43" totalsRowDxfId="42"/>
    <tableColumn id="6" xr3:uid="{DDE0BE64-B399-4407-A4E3-CAC395E4993D}" name="Regional District Geographic Area" dataDxfId="41" totalsRowDxfId="40"/>
    <tableColumn id="41" xr3:uid="{E1D067AB-0305-423D-88D2-4F7116B6525F}" name="Landfill Name" dataDxfId="39" totalsRowDxfId="38"/>
    <tableColumn id="35" xr3:uid="{DA038390-D0FE-4E74-8D3A-FCAF9825567E}" name="Column2" dataDxfId="37" totalsRowDxfId="36"/>
    <tableColumn id="42" xr3:uid="{2C702D55-7FCF-478B-AC83-EB3F80C43557}" name="latest Report yr" dataDxfId="35" totalsRowDxfId="34"/>
    <tableColumn id="68" xr3:uid="{61B140B0-D9F3-4A42-8947-2BDCD5A45D29}" name="Open year" dataDxfId="33" totalsRowDxfId="32"/>
    <tableColumn id="75" xr3:uid="{B3A12FEE-7E74-4048-8CB5-402CB59D8644}" name="Closure" dataDxfId="31" totalsRowDxfId="30" dataCellStyle="Comma"/>
    <tableColumn id="76" xr3:uid="{100B5A16-9015-4227-B77E-8EFE24664E6F}" name="Waste in place (t)" dataDxfId="29" totalsRowDxfId="28" dataCellStyle="Comma"/>
    <tableColumn id="67" xr3:uid="{732DF73E-6BB8-479D-ACA7-51207FA92091}" name="Column133" dataDxfId="27" totalsRowDxfId="26"/>
    <tableColumn id="61" xr3:uid="{0649B611-8F3E-4714-9FAF-C0F72A1F92D7}" name="Address" dataDxfId="25" totalsRowDxfId="24"/>
    <tableColumn id="2" xr3:uid="{31B26619-995A-4486-A363-E670E00CBFE1}" name="Client Name" dataDxfId="23" totalsRowDxfId="22"/>
    <tableColumn id="3" xr3:uid="{5274BD61-0727-4ADE-A248-3117FF2813C0}" name="Authorization Type" dataDxfId="21" totalsRowDxfId="20"/>
    <tableColumn id="11" xr3:uid="{FDCA0D6D-ABD9-44FC-84A2-8B6F5A4899E9}" name="IssueDate" dataDxfId="19" totalsRowDxfId="18"/>
    <tableColumn id="12" xr3:uid="{CDB6CA2C-746F-43AF-AFE9-A997BB04A640}" name="Waste Type" dataDxfId="17" totalsRowDxfId="16"/>
    <tableColumn id="14" xr3:uid="{D7257DC3-BB9A-49EE-AAF7-5F6D38EE4327}" name="PrimaryBCENIC" dataDxfId="15" totalsRowDxfId="14"/>
    <tableColumn id="4" xr3:uid="{8383BD6A-BF50-4008-A7DE-82DC732DC57D}" name="SecondaryBCENIC" dataDxfId="13" totalsRowDxfId="12"/>
    <tableColumn id="5" xr3:uid="{08E9371F-0581-4173-B478-F501D4B7612B}" name="Waste Discharge Regulation" dataDxfId="11" totalsRowDxfId="10"/>
    <tableColumn id="10" xr3:uid="{83E79921-509B-4C71-B473-C1350C1AFAB2}" name="Nearest Municipality" dataDxfId="9" totalsRowDxfId="8"/>
    <tableColumn id="18" xr3:uid="{BC9AE940-A1B1-4CB2-85A8-FB9F5C753A68}" name="Latitude" dataDxfId="7" totalsRowDxfId="6"/>
    <tableColumn id="19" xr3:uid="{62058E20-0FB1-470C-AAA8-764C8C5CE3AD}" name="Longitude" dataDxfId="5" totalsRowDxfId="4"/>
    <tableColumn id="23" xr3:uid="{09595770-9EA4-49C9-9137-1E0FF4987F01}" name="AUTHORIZED MSW DISCHARGE RATE. If Authorized Discharge Rate not specified use latest Actual Discharge Rate. (tonnes or m3 or yd3 per year, are all adequate)" dataDxfId="3" totalsRowDxfId="2"/>
    <tableColumn id="26" xr3:uid="{6E4F49E8-5F75-4A47-8706-74D204C71662}" name="Estimated Tonnes Discharged To Date (kT):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91929-5602-4E75-A89B-A9F3FCE9EB03}">
  <sheetPr codeName="Sheet2">
    <pageSetUpPr fitToPage="1"/>
  </sheetPr>
  <dimension ref="A1:AC119"/>
  <sheetViews>
    <sheetView workbookViewId="0">
      <selection sqref="A1:XFD1048576"/>
    </sheetView>
  </sheetViews>
  <sheetFormatPr defaultColWidth="9.7109375" defaultRowHeight="15" x14ac:dyDescent="0.25"/>
  <cols>
    <col min="1" max="1" width="15.42578125" style="3" bestFit="1" customWidth="1"/>
    <col min="2" max="2" width="33.5703125" style="3" bestFit="1" customWidth="1"/>
    <col min="3" max="3" width="78.5703125" style="3" bestFit="1" customWidth="1"/>
    <col min="4" max="4" width="8.85546875" style="3" bestFit="1" customWidth="1"/>
    <col min="5" max="5" width="41.7109375" style="12" bestFit="1" customWidth="1"/>
    <col min="6" max="6" width="16.85546875" style="12" bestFit="1" customWidth="1"/>
    <col min="7" max="7" width="8.85546875" style="3" bestFit="1" customWidth="1"/>
    <col min="8" max="10" width="21.5703125" style="45" bestFit="1" customWidth="1"/>
    <col min="11" max="11" width="19.28515625" style="4" bestFit="1" customWidth="1"/>
    <col min="12" max="12" width="14.7109375" style="4" bestFit="1" customWidth="1"/>
    <col min="13" max="13" width="25.7109375" style="38" bestFit="1" customWidth="1"/>
    <col min="14" max="14" width="12.28515625" style="27" bestFit="1" customWidth="1"/>
    <col min="15" max="15" width="19.5703125" style="38" bestFit="1" customWidth="1"/>
    <col min="16" max="16" width="11.7109375" style="3" bestFit="1" customWidth="1"/>
    <col min="17" max="17" width="86.5703125" style="3" bestFit="1" customWidth="1"/>
    <col min="18" max="18" width="58.85546875" style="3" bestFit="1" customWidth="1"/>
    <col min="19" max="19" width="21.7109375" style="3" bestFit="1" customWidth="1"/>
    <col min="20" max="20" width="18.28515625" style="3" bestFit="1" customWidth="1"/>
    <col min="21" max="21" width="18.5703125" style="3" bestFit="1" customWidth="1"/>
    <col min="22" max="22" width="16.7109375" style="3" bestFit="1" customWidth="1"/>
    <col min="23" max="23" width="19" style="3" bestFit="1" customWidth="1"/>
    <col min="24" max="24" width="45.28515625" style="3" bestFit="1" customWidth="1"/>
    <col min="25" max="25" width="22.140625" style="3" bestFit="1" customWidth="1"/>
    <col min="26" max="26" width="14.5703125" style="3" bestFit="1" customWidth="1"/>
    <col min="27" max="27" width="12.140625" style="3" bestFit="1" customWidth="1"/>
    <col min="28" max="28" width="149.42578125" style="3" bestFit="1" customWidth="1"/>
    <col min="29" max="29" width="41.7109375" style="3" bestFit="1" customWidth="1"/>
    <col min="30" max="16384" width="9.7109375" style="3"/>
  </cols>
  <sheetData>
    <row r="1" spans="1:29" ht="15" customHeight="1" x14ac:dyDescent="0.25">
      <c r="D1" s="5"/>
      <c r="E1" s="71" t="s">
        <v>956</v>
      </c>
      <c r="F1" s="71"/>
      <c r="G1" s="5"/>
      <c r="H1" s="50"/>
      <c r="I1" s="50"/>
      <c r="J1" s="43"/>
      <c r="K1" s="23" t="s">
        <v>957</v>
      </c>
      <c r="L1" s="32"/>
      <c r="M1" s="34"/>
      <c r="N1" s="24"/>
      <c r="O1" s="34"/>
      <c r="P1" s="5"/>
    </row>
    <row r="2" spans="1:29" ht="27" customHeight="1" x14ac:dyDescent="0.25">
      <c r="A2" s="3" t="s">
        <v>40</v>
      </c>
      <c r="B2" s="6" t="s">
        <v>41</v>
      </c>
      <c r="C2" s="6" t="s">
        <v>27</v>
      </c>
      <c r="D2" s="8" t="s">
        <v>29</v>
      </c>
      <c r="E2" s="9" t="s">
        <v>35</v>
      </c>
      <c r="F2" s="9" t="s">
        <v>36</v>
      </c>
      <c r="G2" s="8" t="s">
        <v>173</v>
      </c>
      <c r="H2" s="44" t="s">
        <v>592</v>
      </c>
      <c r="I2" s="44" t="s">
        <v>593</v>
      </c>
      <c r="J2" s="44" t="s">
        <v>595</v>
      </c>
      <c r="K2" s="31" t="s">
        <v>594</v>
      </c>
      <c r="L2" s="25" t="s">
        <v>955</v>
      </c>
      <c r="M2" s="35" t="s">
        <v>559</v>
      </c>
      <c r="N2" s="25" t="s">
        <v>954</v>
      </c>
      <c r="O2" s="35" t="s">
        <v>560</v>
      </c>
      <c r="P2" s="8" t="s">
        <v>485</v>
      </c>
      <c r="Q2" s="6" t="s">
        <v>42</v>
      </c>
      <c r="R2" s="7" t="s">
        <v>30</v>
      </c>
      <c r="S2" s="3" t="s">
        <v>654</v>
      </c>
      <c r="T2" s="3" t="s">
        <v>655</v>
      </c>
      <c r="U2" s="3" t="s">
        <v>656</v>
      </c>
      <c r="V2" s="3" t="s">
        <v>657</v>
      </c>
      <c r="W2" s="3" t="s">
        <v>658</v>
      </c>
      <c r="X2" s="3" t="s">
        <v>659</v>
      </c>
      <c r="Y2" s="3" t="s">
        <v>660</v>
      </c>
      <c r="Z2" s="3" t="s">
        <v>31</v>
      </c>
      <c r="AA2" s="3" t="s">
        <v>32</v>
      </c>
      <c r="AB2" s="3" t="s">
        <v>33</v>
      </c>
      <c r="AC2" s="3" t="s">
        <v>34</v>
      </c>
    </row>
    <row r="3" spans="1:29" ht="15" customHeight="1" x14ac:dyDescent="0.25">
      <c r="A3" s="3">
        <v>514</v>
      </c>
      <c r="B3" s="10" t="s">
        <v>20</v>
      </c>
      <c r="C3" s="10" t="s">
        <v>48</v>
      </c>
      <c r="D3" s="8"/>
      <c r="E3" s="12">
        <v>3065</v>
      </c>
      <c r="F3" s="12">
        <v>3235</v>
      </c>
      <c r="G3" s="8"/>
      <c r="H3" s="47">
        <v>3065</v>
      </c>
      <c r="I3" s="45">
        <v>3235</v>
      </c>
      <c r="J3" s="45">
        <v>3490</v>
      </c>
      <c r="K3" s="4">
        <v>2021</v>
      </c>
      <c r="L3" s="4">
        <v>1971</v>
      </c>
      <c r="M3" s="37">
        <v>119581</v>
      </c>
      <c r="N3" s="26">
        <v>2035</v>
      </c>
      <c r="O3" s="37">
        <v>81500</v>
      </c>
      <c r="P3" s="8"/>
      <c r="Q3" s="10" t="s">
        <v>49</v>
      </c>
      <c r="R3" s="3" t="s">
        <v>50</v>
      </c>
      <c r="S3" s="3" t="s">
        <v>661</v>
      </c>
      <c r="T3" s="3" t="s">
        <v>666</v>
      </c>
      <c r="U3" s="3" t="s">
        <v>663</v>
      </c>
      <c r="V3" s="3">
        <v>913000</v>
      </c>
      <c r="W3" s="3">
        <v>562230</v>
      </c>
      <c r="X3" s="3" t="s">
        <v>667</v>
      </c>
      <c r="Y3" s="3" t="s">
        <v>646</v>
      </c>
      <c r="Z3" s="3">
        <v>50.811557999999998</v>
      </c>
      <c r="AA3" s="3">
        <v>118.967</v>
      </c>
      <c r="AB3" s="22">
        <v>3123</v>
      </c>
      <c r="AC3" s="11" t="s">
        <v>38</v>
      </c>
    </row>
    <row r="4" spans="1:29" ht="15" customHeight="1" x14ac:dyDescent="0.25">
      <c r="A4" s="3">
        <v>524</v>
      </c>
      <c r="B4" s="10" t="s">
        <v>28</v>
      </c>
      <c r="C4" s="10" t="s">
        <v>554</v>
      </c>
      <c r="D4" s="8"/>
      <c r="E4" s="12">
        <v>15972</v>
      </c>
      <c r="F4" s="12">
        <v>15406</v>
      </c>
      <c r="G4" s="8"/>
      <c r="H4" s="47">
        <v>15972</v>
      </c>
      <c r="I4" s="45">
        <v>15406</v>
      </c>
      <c r="J4" s="45">
        <v>16319</v>
      </c>
      <c r="K4" s="4">
        <v>2021</v>
      </c>
      <c r="L4" s="4">
        <v>1970</v>
      </c>
      <c r="M4" s="39">
        <v>2432310</v>
      </c>
      <c r="N4" s="28">
        <v>2091</v>
      </c>
      <c r="O4" s="39">
        <v>845257</v>
      </c>
      <c r="P4" s="8"/>
      <c r="Q4" s="10" t="s">
        <v>51</v>
      </c>
      <c r="R4" s="3" t="s">
        <v>52</v>
      </c>
      <c r="S4" s="3" t="s">
        <v>668</v>
      </c>
      <c r="T4" s="3" t="s">
        <v>669</v>
      </c>
      <c r="U4" s="3" t="s">
        <v>663</v>
      </c>
      <c r="V4" s="3">
        <v>913000</v>
      </c>
      <c r="W4" s="3">
        <v>562230</v>
      </c>
      <c r="X4" s="3" t="s">
        <v>667</v>
      </c>
      <c r="Y4" s="3" t="s">
        <v>625</v>
      </c>
      <c r="Z4" s="3">
        <v>49.254899999999999</v>
      </c>
      <c r="AA4" s="3">
        <v>124.857</v>
      </c>
      <c r="AB4" s="22">
        <v>17407</v>
      </c>
      <c r="AC4" s="11" t="s">
        <v>39</v>
      </c>
    </row>
    <row r="5" spans="1:29" ht="15" customHeight="1" x14ac:dyDescent="0.25">
      <c r="A5" s="3">
        <v>1611</v>
      </c>
      <c r="B5" s="10" t="s">
        <v>13</v>
      </c>
      <c r="C5" s="10" t="s">
        <v>78</v>
      </c>
      <c r="D5" s="8"/>
      <c r="E5" s="12">
        <v>674468</v>
      </c>
      <c r="F5" s="12">
        <v>698654</v>
      </c>
      <c r="G5" s="8"/>
      <c r="H5" s="47">
        <v>721508</v>
      </c>
      <c r="I5" s="47">
        <v>698659</v>
      </c>
      <c r="J5" s="47">
        <v>756472</v>
      </c>
      <c r="K5" s="4">
        <v>2021</v>
      </c>
      <c r="L5" s="4">
        <v>1966</v>
      </c>
      <c r="M5" s="40">
        <v>6397871</v>
      </c>
      <c r="N5" s="29">
        <v>2037</v>
      </c>
      <c r="O5" s="40">
        <v>25524153</v>
      </c>
      <c r="P5" s="8"/>
      <c r="Q5" s="10" t="s">
        <v>79</v>
      </c>
      <c r="R5" s="3" t="s">
        <v>80</v>
      </c>
      <c r="S5" s="3" t="s">
        <v>668</v>
      </c>
      <c r="T5" s="3" t="s">
        <v>687</v>
      </c>
      <c r="U5" s="3" t="s">
        <v>663</v>
      </c>
      <c r="V5" s="3">
        <v>913000</v>
      </c>
      <c r="W5" s="3">
        <v>562230</v>
      </c>
      <c r="X5" s="3" t="s">
        <v>667</v>
      </c>
      <c r="Y5" s="3" t="s">
        <v>620</v>
      </c>
      <c r="Z5" s="3">
        <v>49.101353000000003</v>
      </c>
      <c r="AA5" s="3">
        <v>123.002329</v>
      </c>
      <c r="AB5" s="22">
        <v>750000</v>
      </c>
      <c r="AC5" s="11" t="s">
        <v>81</v>
      </c>
    </row>
    <row r="6" spans="1:29" ht="15" customHeight="1" x14ac:dyDescent="0.25">
      <c r="A6" s="3">
        <v>1697</v>
      </c>
      <c r="B6" s="3" t="s">
        <v>16</v>
      </c>
      <c r="C6" s="3" t="s">
        <v>96</v>
      </c>
      <c r="D6" s="8"/>
      <c r="E6" s="12">
        <v>73528</v>
      </c>
      <c r="F6" s="12">
        <v>73785</v>
      </c>
      <c r="G6" s="8"/>
      <c r="H6" s="45">
        <v>73528</v>
      </c>
      <c r="I6" s="36">
        <v>73785</v>
      </c>
      <c r="J6" s="45" t="s">
        <v>37</v>
      </c>
      <c r="K6" s="4">
        <v>2020</v>
      </c>
      <c r="L6" s="4">
        <v>1976</v>
      </c>
      <c r="M6" s="38">
        <v>695697</v>
      </c>
      <c r="N6" s="27">
        <v>2027</v>
      </c>
      <c r="O6" s="39">
        <v>3103000</v>
      </c>
      <c r="P6" s="8"/>
      <c r="Q6" s="3" t="s">
        <v>97</v>
      </c>
      <c r="R6" s="1" t="s">
        <v>520</v>
      </c>
      <c r="S6" s="3" t="s">
        <v>668</v>
      </c>
      <c r="T6" s="3" t="s">
        <v>693</v>
      </c>
      <c r="U6" s="3" t="s">
        <v>663</v>
      </c>
      <c r="V6" s="3">
        <v>913000</v>
      </c>
      <c r="W6" s="3">
        <v>562230</v>
      </c>
      <c r="X6" s="3" t="s">
        <v>667</v>
      </c>
      <c r="Y6" s="3" t="s">
        <v>617</v>
      </c>
      <c r="Z6" s="3">
        <v>53.987499999999997</v>
      </c>
      <c r="AA6" s="3">
        <v>122.8253</v>
      </c>
      <c r="AB6" s="22"/>
      <c r="AC6" s="11"/>
    </row>
    <row r="7" spans="1:29" ht="15" customHeight="1" x14ac:dyDescent="0.25">
      <c r="A7" s="3">
        <v>1714</v>
      </c>
      <c r="B7" s="10" t="s">
        <v>11</v>
      </c>
      <c r="C7" s="10" t="s">
        <v>98</v>
      </c>
      <c r="D7" s="8"/>
      <c r="E7" s="12">
        <v>59197</v>
      </c>
      <c r="F7" s="12">
        <v>61076</v>
      </c>
      <c r="G7" s="8"/>
      <c r="H7" s="47">
        <v>59038</v>
      </c>
      <c r="I7" s="47">
        <v>61075.74</v>
      </c>
      <c r="J7" s="47">
        <v>68589</v>
      </c>
      <c r="K7" s="4">
        <v>2021</v>
      </c>
      <c r="L7" s="4">
        <v>1973</v>
      </c>
      <c r="M7" s="40">
        <v>1427849</v>
      </c>
      <c r="N7" s="29">
        <v>2043</v>
      </c>
      <c r="O7" s="40">
        <v>1950543</v>
      </c>
      <c r="P7" s="8"/>
      <c r="Q7" s="10" t="s">
        <v>99</v>
      </c>
      <c r="R7" s="3" t="s">
        <v>100</v>
      </c>
      <c r="S7" s="3" t="s">
        <v>668</v>
      </c>
      <c r="T7" s="3" t="s">
        <v>694</v>
      </c>
      <c r="U7" s="3" t="s">
        <v>663</v>
      </c>
      <c r="V7" s="3">
        <v>913000</v>
      </c>
      <c r="W7" s="3">
        <v>562230</v>
      </c>
      <c r="X7" s="3" t="s">
        <v>667</v>
      </c>
      <c r="Y7" s="3" t="s">
        <v>11</v>
      </c>
      <c r="Z7" s="3">
        <v>49.118499999999997</v>
      </c>
      <c r="AA7" s="3">
        <v>123.901</v>
      </c>
      <c r="AB7" s="22">
        <v>59038</v>
      </c>
      <c r="AC7" s="11" t="s">
        <v>91</v>
      </c>
    </row>
    <row r="8" spans="1:29" ht="15" customHeight="1" x14ac:dyDescent="0.25">
      <c r="A8" s="3">
        <v>1917</v>
      </c>
      <c r="B8" s="10" t="s">
        <v>14</v>
      </c>
      <c r="C8" s="10" t="s">
        <v>127</v>
      </c>
      <c r="D8" s="8"/>
      <c r="E8" s="12">
        <v>11357</v>
      </c>
      <c r="F8" s="12">
        <v>10963</v>
      </c>
      <c r="G8" s="8"/>
      <c r="H8" s="47"/>
      <c r="J8" s="45">
        <v>11679</v>
      </c>
      <c r="K8" s="4">
        <v>2021</v>
      </c>
      <c r="L8" s="4">
        <v>1973</v>
      </c>
      <c r="M8" s="37">
        <f>631290+270160</f>
        <v>901450</v>
      </c>
      <c r="N8" s="26">
        <v>2081</v>
      </c>
      <c r="O8" s="40">
        <v>348572</v>
      </c>
      <c r="P8" s="8"/>
      <c r="Q8" s="10" t="s">
        <v>128</v>
      </c>
      <c r="R8" s="3" t="s">
        <v>129</v>
      </c>
      <c r="S8" s="3" t="s">
        <v>661</v>
      </c>
      <c r="T8" s="3" t="s">
        <v>711</v>
      </c>
      <c r="U8" s="3" t="s">
        <v>663</v>
      </c>
      <c r="V8" s="3">
        <v>913000</v>
      </c>
      <c r="W8" s="3">
        <v>562230</v>
      </c>
      <c r="X8" s="3" t="s">
        <v>667</v>
      </c>
      <c r="Y8" s="3" t="s">
        <v>635</v>
      </c>
      <c r="Z8" s="3">
        <v>49.103999999999999</v>
      </c>
      <c r="AA8" s="3">
        <v>117.69410000000001</v>
      </c>
      <c r="AB8" s="22">
        <v>28984</v>
      </c>
      <c r="AC8" s="11" t="s">
        <v>39</v>
      </c>
    </row>
    <row r="9" spans="1:29" ht="15" customHeight="1" x14ac:dyDescent="0.25">
      <c r="A9" s="3">
        <v>2401</v>
      </c>
      <c r="B9" s="10" t="s">
        <v>2</v>
      </c>
      <c r="C9" s="10" t="s">
        <v>149</v>
      </c>
      <c r="D9" s="8"/>
      <c r="E9" s="12">
        <v>27318</v>
      </c>
      <c r="F9" s="12">
        <v>26272</v>
      </c>
      <c r="G9" s="8"/>
      <c r="H9" s="47"/>
      <c r="J9" s="45">
        <v>15799</v>
      </c>
      <c r="K9" s="4">
        <v>2021</v>
      </c>
      <c r="L9" s="4">
        <v>1970</v>
      </c>
      <c r="M9" s="37">
        <v>8683</v>
      </c>
      <c r="N9" s="26">
        <v>2022</v>
      </c>
      <c r="O9" s="40">
        <v>827196</v>
      </c>
      <c r="P9" s="8"/>
      <c r="Q9" s="10" t="s">
        <v>150</v>
      </c>
      <c r="R9" s="10" t="s">
        <v>95</v>
      </c>
      <c r="S9" s="3" t="s">
        <v>668</v>
      </c>
      <c r="T9" s="3" t="s">
        <v>723</v>
      </c>
      <c r="U9" s="3" t="s">
        <v>663</v>
      </c>
      <c r="V9" s="3">
        <v>913000</v>
      </c>
      <c r="W9" s="3">
        <v>562230</v>
      </c>
      <c r="X9" s="3" t="s">
        <v>667</v>
      </c>
      <c r="Y9" s="3" t="s">
        <v>628</v>
      </c>
      <c r="Z9" s="10">
        <v>50.007899999999999</v>
      </c>
      <c r="AA9" s="10">
        <v>125.3501</v>
      </c>
      <c r="AB9" s="22">
        <v>26000</v>
      </c>
      <c r="AC9" s="11" t="s">
        <v>39</v>
      </c>
    </row>
    <row r="10" spans="1:29" ht="15" customHeight="1" x14ac:dyDescent="0.25">
      <c r="A10" s="2">
        <v>2896</v>
      </c>
      <c r="B10" s="3" t="s">
        <v>5</v>
      </c>
      <c r="C10" s="3" t="s">
        <v>178</v>
      </c>
      <c r="D10" s="8"/>
      <c r="E10" s="12">
        <v>8330</v>
      </c>
      <c r="F10" s="12">
        <v>9081</v>
      </c>
      <c r="G10" s="8"/>
      <c r="H10" s="47"/>
      <c r="M10" s="39"/>
      <c r="N10" s="28"/>
      <c r="O10" s="39">
        <v>167304</v>
      </c>
      <c r="P10" s="8"/>
      <c r="Q10" s="3" t="s">
        <v>179</v>
      </c>
      <c r="R10" s="3" t="s">
        <v>180</v>
      </c>
      <c r="S10" s="2" t="s">
        <v>661</v>
      </c>
      <c r="T10" s="2" t="s">
        <v>741</v>
      </c>
      <c r="U10" s="2" t="s">
        <v>663</v>
      </c>
      <c r="V10" s="2">
        <v>913000</v>
      </c>
      <c r="W10" s="2">
        <v>562230</v>
      </c>
      <c r="X10" s="3" t="s">
        <v>667</v>
      </c>
      <c r="Y10" s="2" t="s">
        <v>617</v>
      </c>
      <c r="Z10" s="2">
        <v>55.724400000000003</v>
      </c>
      <c r="AA10" s="2">
        <v>121.57689999999999</v>
      </c>
      <c r="AB10" s="22"/>
      <c r="AC10" s="11"/>
    </row>
    <row r="11" spans="1:29" ht="15" customHeight="1" x14ac:dyDescent="0.25">
      <c r="A11" s="3">
        <v>2917</v>
      </c>
      <c r="B11" s="10" t="s">
        <v>0</v>
      </c>
      <c r="C11" s="10" t="s">
        <v>187</v>
      </c>
      <c r="D11" s="8"/>
      <c r="E11" s="12" t="s">
        <v>37</v>
      </c>
      <c r="F11" s="12" t="s">
        <v>37</v>
      </c>
      <c r="G11" s="8"/>
      <c r="M11" s="40"/>
      <c r="N11" s="29"/>
      <c r="O11" s="40"/>
      <c r="P11" s="8"/>
      <c r="Q11" s="10" t="s">
        <v>188</v>
      </c>
      <c r="R11" s="3" t="s">
        <v>189</v>
      </c>
      <c r="S11" s="3" t="s">
        <v>661</v>
      </c>
      <c r="T11" s="3" t="s">
        <v>747</v>
      </c>
      <c r="U11" s="3" t="s">
        <v>663</v>
      </c>
      <c r="V11" s="3">
        <v>531300</v>
      </c>
      <c r="W11" s="3">
        <v>562230</v>
      </c>
      <c r="X11" s="3" t="s">
        <v>667</v>
      </c>
      <c r="Y11" s="3" t="s">
        <v>748</v>
      </c>
      <c r="Z11" s="3">
        <v>50.156300000000002</v>
      </c>
      <c r="AA11" s="3">
        <v>120.5014</v>
      </c>
      <c r="AB11" s="22">
        <f>6*52.14*0.6</f>
        <v>187.70400000000001</v>
      </c>
      <c r="AC11" s="11" t="s">
        <v>60</v>
      </c>
    </row>
    <row r="12" spans="1:29" ht="15" customHeight="1" x14ac:dyDescent="0.25">
      <c r="A12" s="3">
        <v>2918</v>
      </c>
      <c r="B12" s="10" t="s">
        <v>0</v>
      </c>
      <c r="C12" s="10" t="s">
        <v>190</v>
      </c>
      <c r="D12" s="8"/>
      <c r="E12" s="12" t="s">
        <v>37</v>
      </c>
      <c r="F12" s="12" t="s">
        <v>37</v>
      </c>
      <c r="G12" s="8"/>
      <c r="M12" s="40"/>
      <c r="N12" s="29"/>
      <c r="O12" s="40"/>
      <c r="P12" s="8"/>
      <c r="Q12" s="10" t="s">
        <v>191</v>
      </c>
      <c r="R12" s="3" t="s">
        <v>192</v>
      </c>
      <c r="S12" s="3" t="s">
        <v>661</v>
      </c>
      <c r="T12" s="3" t="s">
        <v>749</v>
      </c>
      <c r="U12" s="3" t="s">
        <v>663</v>
      </c>
      <c r="V12" s="3">
        <v>531300</v>
      </c>
      <c r="W12" s="3">
        <v>562230</v>
      </c>
      <c r="X12" s="3" t="s">
        <v>667</v>
      </c>
      <c r="Y12" s="3" t="s">
        <v>737</v>
      </c>
      <c r="Z12" s="3">
        <v>51.255000000000003</v>
      </c>
      <c r="AA12" s="3">
        <v>120.43899999999999</v>
      </c>
      <c r="AB12" s="22">
        <f>365.25*0.6</f>
        <v>219.15</v>
      </c>
      <c r="AC12" s="11" t="s">
        <v>60</v>
      </c>
    </row>
    <row r="13" spans="1:29" ht="15" customHeight="1" x14ac:dyDescent="0.25">
      <c r="A13" s="3">
        <v>2989</v>
      </c>
      <c r="B13" s="10" t="s">
        <v>17</v>
      </c>
      <c r="C13" s="10" t="s">
        <v>196</v>
      </c>
      <c r="D13" s="8"/>
      <c r="E13" s="12" t="s">
        <v>37</v>
      </c>
      <c r="F13" s="12" t="s">
        <v>37</v>
      </c>
      <c r="G13" s="8"/>
      <c r="J13" s="45" t="s">
        <v>601</v>
      </c>
      <c r="K13" s="4" t="s">
        <v>37</v>
      </c>
      <c r="M13" s="40"/>
      <c r="N13" s="29"/>
      <c r="O13" s="40"/>
      <c r="P13" s="8"/>
      <c r="Q13" s="10" t="s">
        <v>197</v>
      </c>
      <c r="R13" s="3" t="s">
        <v>198</v>
      </c>
      <c r="S13" s="3" t="s">
        <v>661</v>
      </c>
      <c r="T13" s="3" t="s">
        <v>703</v>
      </c>
      <c r="U13" s="3" t="s">
        <v>692</v>
      </c>
      <c r="V13" s="3">
        <v>912000</v>
      </c>
      <c r="W13" s="3">
        <v>562230</v>
      </c>
      <c r="X13" s="3" t="s">
        <v>667</v>
      </c>
      <c r="Y13" s="3" t="s">
        <v>615</v>
      </c>
      <c r="Z13" s="3">
        <v>49.353546000000001</v>
      </c>
      <c r="AA13" s="3">
        <v>122.36569</v>
      </c>
      <c r="AB13" s="22">
        <v>156</v>
      </c>
      <c r="AC13" s="11" t="s">
        <v>60</v>
      </c>
    </row>
    <row r="14" spans="1:29" ht="15" customHeight="1" x14ac:dyDescent="0.25">
      <c r="A14" s="2">
        <v>3132</v>
      </c>
      <c r="B14" s="3" t="s">
        <v>24</v>
      </c>
      <c r="C14" s="3" t="s">
        <v>563</v>
      </c>
      <c r="D14" s="8"/>
      <c r="E14" s="12">
        <v>16929</v>
      </c>
      <c r="F14" s="12">
        <v>16493</v>
      </c>
      <c r="G14" s="8"/>
      <c r="H14" s="45">
        <v>16365</v>
      </c>
      <c r="I14" s="45">
        <v>17693</v>
      </c>
      <c r="J14" s="45">
        <v>15754</v>
      </c>
      <c r="K14" s="4">
        <v>2021</v>
      </c>
      <c r="L14" s="4">
        <v>1970</v>
      </c>
      <c r="M14" s="39">
        <v>727000</v>
      </c>
      <c r="N14" s="28">
        <v>2042</v>
      </c>
      <c r="O14" s="39">
        <v>533312</v>
      </c>
      <c r="P14" s="8"/>
      <c r="Q14" s="3" t="s">
        <v>202</v>
      </c>
      <c r="R14" s="3" t="s">
        <v>203</v>
      </c>
      <c r="S14" s="2" t="s">
        <v>668</v>
      </c>
      <c r="T14" s="2" t="s">
        <v>754</v>
      </c>
      <c r="U14" s="2" t="s">
        <v>663</v>
      </c>
      <c r="V14" s="2">
        <v>913000</v>
      </c>
      <c r="W14" s="2">
        <v>562230</v>
      </c>
      <c r="X14" s="3" t="s">
        <v>667</v>
      </c>
      <c r="Y14" s="2" t="s">
        <v>653</v>
      </c>
      <c r="Z14" s="2">
        <v>52.996694400000003</v>
      </c>
      <c r="AA14" s="2">
        <v>122.4663055</v>
      </c>
      <c r="AB14" s="22"/>
      <c r="AC14" s="11"/>
    </row>
    <row r="15" spans="1:29" ht="15" customHeight="1" x14ac:dyDescent="0.25">
      <c r="A15" s="3">
        <v>3159</v>
      </c>
      <c r="B15" s="10" t="s">
        <v>12</v>
      </c>
      <c r="C15" s="10" t="s">
        <v>204</v>
      </c>
      <c r="D15" s="8"/>
      <c r="E15" s="12" t="s">
        <v>37</v>
      </c>
      <c r="F15" s="12" t="s">
        <v>37</v>
      </c>
      <c r="G15" s="8"/>
      <c r="M15" s="40"/>
      <c r="N15" s="29"/>
      <c r="O15" s="40"/>
      <c r="P15" s="8"/>
      <c r="Q15" s="10" t="s">
        <v>205</v>
      </c>
      <c r="R15" s="3" t="s">
        <v>206</v>
      </c>
      <c r="S15" s="3" t="s">
        <v>661</v>
      </c>
      <c r="T15" s="3" t="s">
        <v>725</v>
      </c>
      <c r="U15" s="3" t="s">
        <v>663</v>
      </c>
      <c r="V15" s="3">
        <v>113311</v>
      </c>
      <c r="W15" s="3">
        <v>562230</v>
      </c>
      <c r="X15" s="3" t="s">
        <v>667</v>
      </c>
      <c r="Y15" s="3" t="s">
        <v>734</v>
      </c>
      <c r="Z15" s="3">
        <v>50.6691</v>
      </c>
      <c r="AA15" s="3">
        <v>128.011</v>
      </c>
      <c r="AB15" s="22">
        <v>2190</v>
      </c>
      <c r="AC15" s="11" t="s">
        <v>60</v>
      </c>
    </row>
    <row r="16" spans="1:29" ht="15" customHeight="1" x14ac:dyDescent="0.25">
      <c r="A16" s="3">
        <v>3328</v>
      </c>
      <c r="B16" s="10" t="s">
        <v>0</v>
      </c>
      <c r="C16" s="10" t="s">
        <v>209</v>
      </c>
      <c r="D16" s="8"/>
      <c r="E16" s="12">
        <v>64943</v>
      </c>
      <c r="F16" s="12">
        <v>65266</v>
      </c>
      <c r="G16" s="8"/>
      <c r="H16" s="45">
        <v>64943</v>
      </c>
      <c r="I16" s="45">
        <v>65266</v>
      </c>
      <c r="J16" s="45">
        <v>62449</v>
      </c>
      <c r="K16" s="4">
        <v>2021</v>
      </c>
      <c r="L16" s="4">
        <v>1974</v>
      </c>
      <c r="M16" s="40">
        <v>4861543</v>
      </c>
      <c r="N16" s="29">
        <v>2076</v>
      </c>
      <c r="O16" s="40">
        <v>1699607</v>
      </c>
      <c r="P16" s="8"/>
      <c r="Q16" s="10" t="s">
        <v>210</v>
      </c>
      <c r="R16" s="3" t="s">
        <v>211</v>
      </c>
      <c r="S16" s="3" t="s">
        <v>668</v>
      </c>
      <c r="T16" s="3" t="s">
        <v>756</v>
      </c>
      <c r="U16" s="3" t="s">
        <v>663</v>
      </c>
      <c r="V16" s="3">
        <v>913000</v>
      </c>
      <c r="W16" s="3">
        <v>562230</v>
      </c>
      <c r="X16" s="3" t="s">
        <v>667</v>
      </c>
      <c r="Y16" s="3" t="s">
        <v>623</v>
      </c>
      <c r="Z16" s="3">
        <v>50.687600000000003</v>
      </c>
      <c r="AA16" s="3">
        <v>120.43859999999999</v>
      </c>
      <c r="AB16" s="22">
        <v>64943</v>
      </c>
      <c r="AC16" s="11" t="s">
        <v>91</v>
      </c>
    </row>
    <row r="17" spans="1:29" ht="15" customHeight="1" x14ac:dyDescent="0.25">
      <c r="A17" s="3">
        <v>3394</v>
      </c>
      <c r="B17" s="10" t="s">
        <v>1</v>
      </c>
      <c r="C17" s="10" t="s">
        <v>212</v>
      </c>
      <c r="D17" s="8"/>
      <c r="E17" s="12" t="s">
        <v>37</v>
      </c>
      <c r="F17" s="12" t="s">
        <v>37</v>
      </c>
      <c r="G17" s="8"/>
      <c r="H17" s="49"/>
      <c r="I17" s="49"/>
      <c r="J17" s="49"/>
      <c r="K17" s="42"/>
      <c r="L17" s="42"/>
      <c r="M17" s="40"/>
      <c r="N17" s="29"/>
      <c r="O17" s="40"/>
      <c r="P17" s="8"/>
      <c r="Q17" s="10" t="s">
        <v>37</v>
      </c>
      <c r="R17" s="3" t="s">
        <v>213</v>
      </c>
      <c r="S17" s="3" t="s">
        <v>661</v>
      </c>
      <c r="T17" s="3" t="s">
        <v>757</v>
      </c>
      <c r="U17" s="3" t="s">
        <v>692</v>
      </c>
      <c r="V17" s="3">
        <v>531300</v>
      </c>
      <c r="W17" s="3">
        <v>562230</v>
      </c>
      <c r="X17" s="3" t="s">
        <v>664</v>
      </c>
      <c r="Y17" s="3" t="s">
        <v>665</v>
      </c>
      <c r="Z17" s="3">
        <v>50.165028</v>
      </c>
      <c r="AA17" s="3">
        <v>123.850722</v>
      </c>
      <c r="AB17" s="22">
        <v>62</v>
      </c>
      <c r="AC17" s="11"/>
    </row>
    <row r="18" spans="1:29" ht="15" customHeight="1" x14ac:dyDescent="0.25">
      <c r="A18" s="3">
        <v>3447</v>
      </c>
      <c r="B18" s="10" t="s">
        <v>0</v>
      </c>
      <c r="C18" s="10" t="s">
        <v>214</v>
      </c>
      <c r="D18" s="8"/>
      <c r="E18" s="12">
        <v>4556</v>
      </c>
      <c r="F18" s="12">
        <v>3440</v>
      </c>
      <c r="G18" s="8"/>
      <c r="H18" s="47"/>
      <c r="M18" s="40"/>
      <c r="N18" s="29"/>
      <c r="O18" s="40">
        <v>269577</v>
      </c>
      <c r="P18" s="8"/>
      <c r="Q18" s="10" t="s">
        <v>215</v>
      </c>
      <c r="R18" s="10" t="s">
        <v>114</v>
      </c>
      <c r="S18" s="3" t="s">
        <v>661</v>
      </c>
      <c r="T18" s="68">
        <v>27253</v>
      </c>
      <c r="U18" s="3" t="s">
        <v>663</v>
      </c>
      <c r="V18" s="3">
        <v>913000</v>
      </c>
      <c r="W18" s="3">
        <v>562230</v>
      </c>
      <c r="X18" s="3" t="s">
        <v>667</v>
      </c>
      <c r="Y18" s="3" t="s">
        <v>623</v>
      </c>
      <c r="Z18" s="10">
        <v>50.874215999999997</v>
      </c>
      <c r="AA18" s="10">
        <v>120.21378300000001</v>
      </c>
      <c r="AB18" s="22">
        <v>1677</v>
      </c>
      <c r="AC18" s="11" t="s">
        <v>38</v>
      </c>
    </row>
    <row r="19" spans="1:29" ht="15" customHeight="1" x14ac:dyDescent="0.25">
      <c r="A19" s="2">
        <v>3608</v>
      </c>
      <c r="B19" s="10" t="s">
        <v>15</v>
      </c>
      <c r="C19" s="10" t="s">
        <v>216</v>
      </c>
      <c r="D19" s="8"/>
      <c r="E19" s="12">
        <v>4160</v>
      </c>
      <c r="F19" s="12">
        <v>4160</v>
      </c>
      <c r="G19" s="8"/>
      <c r="H19" s="47"/>
      <c r="M19" s="40"/>
      <c r="N19" s="29"/>
      <c r="O19" s="40">
        <v>325157</v>
      </c>
      <c r="P19" s="8"/>
      <c r="Q19" s="3" t="s">
        <v>217</v>
      </c>
      <c r="R19" s="3" t="s">
        <v>218</v>
      </c>
      <c r="S19" s="2" t="s">
        <v>661</v>
      </c>
      <c r="T19" s="2" t="s">
        <v>758</v>
      </c>
      <c r="U19" s="2" t="s">
        <v>722</v>
      </c>
      <c r="V19" s="2">
        <v>913000</v>
      </c>
      <c r="W19" s="2">
        <v>562230</v>
      </c>
      <c r="X19" s="3" t="s">
        <v>667</v>
      </c>
      <c r="Y19" s="2" t="s">
        <v>648</v>
      </c>
      <c r="Z19" s="2">
        <v>54.08323</v>
      </c>
      <c r="AA19" s="2">
        <v>128.60820100000001</v>
      </c>
      <c r="AB19" s="22"/>
      <c r="AC19" s="11"/>
    </row>
    <row r="20" spans="1:29" ht="15" customHeight="1" x14ac:dyDescent="0.25">
      <c r="A20" s="3">
        <v>3825</v>
      </c>
      <c r="B20" s="10" t="s">
        <v>2</v>
      </c>
      <c r="C20" s="10" t="s">
        <v>224</v>
      </c>
      <c r="D20" s="8"/>
      <c r="E20" s="15">
        <v>258</v>
      </c>
      <c r="F20" s="15">
        <v>394</v>
      </c>
      <c r="G20" s="8"/>
      <c r="H20" s="47"/>
      <c r="M20" s="40"/>
      <c r="N20" s="29"/>
      <c r="O20" s="40"/>
      <c r="P20" s="8"/>
      <c r="Q20" s="3" t="s">
        <v>225</v>
      </c>
      <c r="R20" s="3" t="s">
        <v>95</v>
      </c>
      <c r="S20" s="3" t="s">
        <v>661</v>
      </c>
      <c r="T20" s="3" t="s">
        <v>761</v>
      </c>
      <c r="U20" s="3" t="s">
        <v>692</v>
      </c>
      <c r="V20" s="3">
        <v>913000</v>
      </c>
      <c r="W20" s="3">
        <v>562230</v>
      </c>
      <c r="X20" s="3" t="s">
        <v>667</v>
      </c>
      <c r="Y20" s="3" t="s">
        <v>762</v>
      </c>
      <c r="Z20" s="3">
        <v>49.763297000000001</v>
      </c>
      <c r="AA20" s="3">
        <v>126.060374</v>
      </c>
      <c r="AB20" s="22">
        <v>11680</v>
      </c>
      <c r="AC20" s="11" t="s">
        <v>56</v>
      </c>
    </row>
    <row r="21" spans="1:29" ht="15" customHeight="1" x14ac:dyDescent="0.25">
      <c r="A21" s="3">
        <v>4223</v>
      </c>
      <c r="B21" s="10" t="s">
        <v>23</v>
      </c>
      <c r="C21" s="10" t="s">
        <v>247</v>
      </c>
      <c r="D21" s="8"/>
      <c r="E21" s="12">
        <v>900</v>
      </c>
      <c r="F21" s="12">
        <v>900</v>
      </c>
      <c r="G21" s="8"/>
      <c r="H21" s="47" t="s">
        <v>37</v>
      </c>
      <c r="I21" s="45" t="s">
        <v>37</v>
      </c>
      <c r="J21" s="45" t="s">
        <v>37</v>
      </c>
      <c r="K21" s="4" t="s">
        <v>37</v>
      </c>
      <c r="M21" s="40"/>
      <c r="N21" s="29"/>
      <c r="O21" s="40"/>
      <c r="P21" s="8"/>
      <c r="Q21" s="10" t="s">
        <v>248</v>
      </c>
      <c r="R21" s="3" t="s">
        <v>249</v>
      </c>
      <c r="S21" s="3" t="s">
        <v>668</v>
      </c>
      <c r="T21" s="3" t="s">
        <v>775</v>
      </c>
      <c r="U21" s="3" t="s">
        <v>692</v>
      </c>
      <c r="V21" s="3">
        <v>913000</v>
      </c>
      <c r="W21" s="3">
        <v>562230</v>
      </c>
      <c r="X21" s="3" t="s">
        <v>667</v>
      </c>
      <c r="Y21" s="3" t="s">
        <v>740</v>
      </c>
      <c r="Z21" s="3">
        <v>52.358888899999997</v>
      </c>
      <c r="AA21" s="3">
        <v>126.6956</v>
      </c>
      <c r="AB21" s="22">
        <v>1300</v>
      </c>
      <c r="AC21" s="11" t="s">
        <v>46</v>
      </c>
    </row>
    <row r="22" spans="1:29" ht="15" customHeight="1" x14ac:dyDescent="0.25">
      <c r="A22" s="3">
        <v>4278</v>
      </c>
      <c r="B22" s="10" t="s">
        <v>2</v>
      </c>
      <c r="C22" s="10" t="s">
        <v>252</v>
      </c>
      <c r="D22" s="8"/>
      <c r="E22" s="12">
        <v>885</v>
      </c>
      <c r="F22" s="12">
        <v>377</v>
      </c>
      <c r="G22" s="8"/>
      <c r="H22" s="47"/>
      <c r="M22" s="40"/>
      <c r="N22" s="29"/>
      <c r="O22" s="40">
        <v>62368</v>
      </c>
      <c r="P22" s="8"/>
      <c r="Q22" s="3" t="s">
        <v>253</v>
      </c>
      <c r="R22" s="3" t="s">
        <v>95</v>
      </c>
      <c r="S22" s="3" t="s">
        <v>661</v>
      </c>
      <c r="T22" s="3" t="s">
        <v>778</v>
      </c>
      <c r="U22" s="3" t="s">
        <v>692</v>
      </c>
      <c r="V22" s="3">
        <v>913000</v>
      </c>
      <c r="W22" s="3">
        <v>562230</v>
      </c>
      <c r="X22" s="3" t="s">
        <v>667</v>
      </c>
      <c r="Y22" s="3" t="s">
        <v>779</v>
      </c>
      <c r="Z22" s="3">
        <v>49.949233999999997</v>
      </c>
      <c r="AA22" s="3">
        <v>126.65571</v>
      </c>
      <c r="AB22" s="22">
        <v>10000</v>
      </c>
      <c r="AC22" s="11" t="s">
        <v>38</v>
      </c>
    </row>
    <row r="23" spans="1:29" ht="15" customHeight="1" x14ac:dyDescent="0.25">
      <c r="A23" s="3">
        <v>4397</v>
      </c>
      <c r="B23" s="10" t="s">
        <v>1</v>
      </c>
      <c r="C23" s="10" t="s">
        <v>258</v>
      </c>
      <c r="D23" s="8"/>
      <c r="E23" s="12" t="s">
        <v>37</v>
      </c>
      <c r="F23" s="12" t="s">
        <v>37</v>
      </c>
      <c r="G23" s="8"/>
      <c r="M23" s="40"/>
      <c r="N23" s="29"/>
      <c r="O23" s="40"/>
      <c r="P23" s="8"/>
      <c r="Q23" s="10" t="s">
        <v>37</v>
      </c>
      <c r="R23" s="3" t="s">
        <v>259</v>
      </c>
      <c r="S23" s="3" t="s">
        <v>661</v>
      </c>
      <c r="T23" s="3" t="s">
        <v>785</v>
      </c>
      <c r="U23" s="3" t="s">
        <v>692</v>
      </c>
      <c r="V23" s="3">
        <v>562210</v>
      </c>
      <c r="W23" s="3">
        <v>562230</v>
      </c>
      <c r="X23" s="3" t="s">
        <v>664</v>
      </c>
      <c r="Y23" s="3" t="s">
        <v>715</v>
      </c>
      <c r="Z23" s="3">
        <v>49.477361999999999</v>
      </c>
      <c r="AA23" s="3">
        <v>123.3522</v>
      </c>
      <c r="AB23" s="22">
        <v>18</v>
      </c>
      <c r="AC23" s="11"/>
    </row>
    <row r="24" spans="1:29" ht="15" customHeight="1" x14ac:dyDescent="0.25">
      <c r="A24" s="2">
        <v>4454</v>
      </c>
      <c r="B24" s="3" t="s">
        <v>10</v>
      </c>
      <c r="C24" s="3" t="s">
        <v>649</v>
      </c>
      <c r="D24" s="8"/>
      <c r="E24" s="12" t="s">
        <v>37</v>
      </c>
      <c r="F24" s="12" t="s">
        <v>37</v>
      </c>
      <c r="G24" s="8"/>
      <c r="I24" s="47"/>
      <c r="J24" s="47"/>
      <c r="K24" s="4">
        <v>2021</v>
      </c>
      <c r="L24" s="4">
        <v>1970</v>
      </c>
      <c r="M24" s="39"/>
      <c r="N24" s="28">
        <v>1991</v>
      </c>
      <c r="O24" s="39">
        <v>250000</v>
      </c>
      <c r="P24" s="8"/>
      <c r="R24" s="3" t="s">
        <v>260</v>
      </c>
      <c r="S24" s="2" t="s">
        <v>661</v>
      </c>
      <c r="T24" s="2" t="s">
        <v>786</v>
      </c>
      <c r="U24" s="2" t="s">
        <v>663</v>
      </c>
      <c r="V24" s="2">
        <v>913000</v>
      </c>
      <c r="W24" s="2">
        <v>562230</v>
      </c>
      <c r="X24" s="3" t="s">
        <v>667</v>
      </c>
      <c r="Y24" s="2" t="s">
        <v>640</v>
      </c>
      <c r="Z24" s="2">
        <v>54.299787999999999</v>
      </c>
      <c r="AA24" s="2">
        <v>130.32127299999999</v>
      </c>
      <c r="AB24" s="22"/>
      <c r="AC24" s="11"/>
    </row>
    <row r="25" spans="1:29" ht="15" customHeight="1" x14ac:dyDescent="0.25">
      <c r="A25" s="3">
        <v>4465</v>
      </c>
      <c r="B25" s="10" t="s">
        <v>0</v>
      </c>
      <c r="C25" s="10" t="s">
        <v>261</v>
      </c>
      <c r="D25" s="8"/>
      <c r="E25" s="12">
        <v>10648</v>
      </c>
      <c r="F25" s="12">
        <v>8612</v>
      </c>
      <c r="G25" s="8"/>
      <c r="H25" s="47"/>
      <c r="M25" s="40"/>
      <c r="N25" s="29"/>
      <c r="O25" s="40">
        <v>268737</v>
      </c>
      <c r="P25" s="8"/>
      <c r="Q25" s="10" t="s">
        <v>262</v>
      </c>
      <c r="R25" s="3" t="s">
        <v>114</v>
      </c>
      <c r="S25" s="3" t="s">
        <v>661</v>
      </c>
      <c r="T25" s="3" t="s">
        <v>787</v>
      </c>
      <c r="U25" s="3" t="s">
        <v>692</v>
      </c>
      <c r="V25" s="3">
        <v>913000</v>
      </c>
      <c r="W25" s="3">
        <v>562230</v>
      </c>
      <c r="X25" s="3" t="s">
        <v>667</v>
      </c>
      <c r="Y25" s="3" t="s">
        <v>748</v>
      </c>
      <c r="Z25" s="3">
        <v>50.152329000000002</v>
      </c>
      <c r="AA25" s="3">
        <v>120.905704</v>
      </c>
      <c r="AB25" s="22">
        <f>10000*0.6</f>
        <v>6000</v>
      </c>
      <c r="AC25" s="11" t="s">
        <v>38</v>
      </c>
    </row>
    <row r="26" spans="1:29" ht="15" customHeight="1" x14ac:dyDescent="0.25">
      <c r="A26" s="2">
        <v>4533</v>
      </c>
      <c r="B26" s="3" t="s">
        <v>24</v>
      </c>
      <c r="C26" s="3" t="s">
        <v>569</v>
      </c>
      <c r="D26" s="8"/>
      <c r="E26" s="12">
        <v>355</v>
      </c>
      <c r="F26" s="12">
        <v>350</v>
      </c>
      <c r="G26" s="8"/>
      <c r="H26" s="47" t="s">
        <v>37</v>
      </c>
      <c r="I26" s="45">
        <v>355</v>
      </c>
      <c r="K26" s="4">
        <v>2020</v>
      </c>
      <c r="M26" s="39" t="s">
        <v>579</v>
      </c>
      <c r="N26" s="28">
        <v>2038</v>
      </c>
      <c r="O26" s="39"/>
      <c r="P26" s="8"/>
      <c r="Q26" s="3" t="s">
        <v>37</v>
      </c>
      <c r="R26" s="3" t="s">
        <v>131</v>
      </c>
      <c r="S26" s="2" t="s">
        <v>668</v>
      </c>
      <c r="T26" s="2" t="s">
        <v>788</v>
      </c>
      <c r="U26" s="2" t="s">
        <v>663</v>
      </c>
      <c r="V26" s="2">
        <v>913000</v>
      </c>
      <c r="W26" s="2">
        <v>562230</v>
      </c>
      <c r="X26" s="3" t="s">
        <v>667</v>
      </c>
      <c r="Y26" s="2" t="s">
        <v>629</v>
      </c>
      <c r="Z26" s="2">
        <v>52.654200000000003</v>
      </c>
      <c r="AA26" s="2">
        <v>121.5386</v>
      </c>
      <c r="AB26" s="22"/>
      <c r="AC26" s="11"/>
    </row>
    <row r="27" spans="1:29" ht="15" customHeight="1" x14ac:dyDescent="0.25">
      <c r="A27" s="2">
        <v>4535</v>
      </c>
      <c r="B27" s="3" t="s">
        <v>24</v>
      </c>
      <c r="C27" s="3" t="s">
        <v>575</v>
      </c>
      <c r="D27" s="8"/>
      <c r="E27" s="12">
        <v>68</v>
      </c>
      <c r="F27" s="12">
        <v>65</v>
      </c>
      <c r="G27" s="8"/>
      <c r="H27" s="45" t="s">
        <v>37</v>
      </c>
      <c r="I27" s="45">
        <v>68</v>
      </c>
      <c r="K27" s="4">
        <v>2020</v>
      </c>
      <c r="M27" s="39" t="s">
        <v>580</v>
      </c>
      <c r="N27" s="28">
        <v>2039</v>
      </c>
      <c r="O27" s="39"/>
      <c r="P27" s="8"/>
      <c r="Q27" s="3" t="s">
        <v>266</v>
      </c>
      <c r="R27" s="3" t="s">
        <v>131</v>
      </c>
      <c r="S27" s="2" t="s">
        <v>668</v>
      </c>
      <c r="T27" s="2" t="s">
        <v>789</v>
      </c>
      <c r="U27" s="2" t="s">
        <v>663</v>
      </c>
      <c r="V27" s="2">
        <v>913000</v>
      </c>
      <c r="W27" s="2">
        <v>562230</v>
      </c>
      <c r="X27" s="3" t="s">
        <v>667</v>
      </c>
      <c r="Y27" s="2" t="s">
        <v>629</v>
      </c>
      <c r="Z27" s="2">
        <v>51.765799999999999</v>
      </c>
      <c r="AA27" s="2">
        <v>124.446</v>
      </c>
      <c r="AB27" s="22"/>
      <c r="AC27" s="11"/>
    </row>
    <row r="28" spans="1:29" ht="15" customHeight="1" x14ac:dyDescent="0.25">
      <c r="A28" s="2">
        <v>4536</v>
      </c>
      <c r="B28" s="3" t="s">
        <v>24</v>
      </c>
      <c r="C28" s="3" t="s">
        <v>576</v>
      </c>
      <c r="D28" s="8"/>
      <c r="E28" s="12">
        <v>77</v>
      </c>
      <c r="F28" s="12">
        <v>80</v>
      </c>
      <c r="G28" s="8"/>
      <c r="H28" s="45" t="s">
        <v>37</v>
      </c>
      <c r="I28" s="45">
        <v>77</v>
      </c>
      <c r="K28" s="4">
        <v>2020</v>
      </c>
      <c r="M28" s="39" t="s">
        <v>581</v>
      </c>
      <c r="N28" s="28">
        <v>2039</v>
      </c>
      <c r="O28" s="39"/>
      <c r="P28" s="8"/>
      <c r="Q28" s="3" t="s">
        <v>267</v>
      </c>
      <c r="R28" s="3" t="s">
        <v>131</v>
      </c>
      <c r="S28" s="2" t="s">
        <v>668</v>
      </c>
      <c r="T28" s="2" t="s">
        <v>789</v>
      </c>
      <c r="U28" s="2" t="s">
        <v>663</v>
      </c>
      <c r="V28" s="2">
        <v>913000</v>
      </c>
      <c r="W28" s="2">
        <v>562230</v>
      </c>
      <c r="X28" s="3" t="s">
        <v>667</v>
      </c>
      <c r="Y28" s="2" t="s">
        <v>629</v>
      </c>
      <c r="Z28" s="2">
        <v>52.1083</v>
      </c>
      <c r="AA28" s="2">
        <v>124.0688</v>
      </c>
      <c r="AB28" s="22"/>
      <c r="AC28" s="11"/>
    </row>
    <row r="29" spans="1:29" ht="15" customHeight="1" x14ac:dyDescent="0.25">
      <c r="A29" s="3">
        <v>4596</v>
      </c>
      <c r="B29" s="10" t="s">
        <v>1</v>
      </c>
      <c r="C29" s="10" t="s">
        <v>268</v>
      </c>
      <c r="D29" s="8"/>
      <c r="E29" s="12" t="s">
        <v>37</v>
      </c>
      <c r="F29" s="12" t="s">
        <v>37</v>
      </c>
      <c r="G29" s="8"/>
      <c r="M29" s="40"/>
      <c r="N29" s="29"/>
      <c r="O29" s="40"/>
      <c r="P29" s="8"/>
      <c r="Q29" s="10" t="s">
        <v>37</v>
      </c>
      <c r="R29" s="3" t="s">
        <v>269</v>
      </c>
      <c r="S29" s="3" t="s">
        <v>661</v>
      </c>
      <c r="T29" s="3" t="s">
        <v>789</v>
      </c>
      <c r="U29" s="3" t="s">
        <v>663</v>
      </c>
      <c r="V29" s="3">
        <v>531300</v>
      </c>
      <c r="W29" s="3">
        <v>562230</v>
      </c>
      <c r="X29" s="3" t="s">
        <v>667</v>
      </c>
      <c r="Y29" s="3" t="s">
        <v>715</v>
      </c>
      <c r="Z29" s="3">
        <v>49.514000000000003</v>
      </c>
      <c r="AA29" s="3">
        <v>123.3038</v>
      </c>
      <c r="AB29" s="22">
        <v>52</v>
      </c>
      <c r="AC29" s="11" t="s">
        <v>60</v>
      </c>
    </row>
    <row r="30" spans="1:29" ht="15" customHeight="1" x14ac:dyDescent="0.25">
      <c r="A30" s="2">
        <v>4612</v>
      </c>
      <c r="B30" s="10" t="s">
        <v>15</v>
      </c>
      <c r="C30" s="10" t="s">
        <v>270</v>
      </c>
      <c r="D30" s="8"/>
      <c r="E30" s="12">
        <v>379</v>
      </c>
      <c r="F30" s="12">
        <v>556</v>
      </c>
      <c r="G30" s="8"/>
      <c r="H30" s="47"/>
      <c r="M30" s="39"/>
      <c r="N30" s="28"/>
      <c r="O30" s="39"/>
      <c r="P30" s="8"/>
      <c r="Q30" s="3" t="s">
        <v>271</v>
      </c>
      <c r="R30" s="3" t="s">
        <v>239</v>
      </c>
      <c r="S30" s="2" t="s">
        <v>661</v>
      </c>
      <c r="T30" s="2" t="s">
        <v>790</v>
      </c>
      <c r="U30" s="2" t="s">
        <v>663</v>
      </c>
      <c r="V30" s="2">
        <v>913000</v>
      </c>
      <c r="W30" s="2">
        <v>562230</v>
      </c>
      <c r="X30" s="3" t="s">
        <v>667</v>
      </c>
      <c r="Y30" s="2" t="s">
        <v>791</v>
      </c>
      <c r="Z30" s="2">
        <v>57.854722000000002</v>
      </c>
      <c r="AA30" s="2">
        <v>129.99555599999999</v>
      </c>
      <c r="AB30" s="22"/>
      <c r="AC30" s="11"/>
    </row>
    <row r="31" spans="1:29" ht="15" customHeight="1" x14ac:dyDescent="0.25">
      <c r="A31" s="3">
        <v>4778</v>
      </c>
      <c r="B31" s="10" t="s">
        <v>0</v>
      </c>
      <c r="C31" s="10" t="s">
        <v>275</v>
      </c>
      <c r="D31" s="8"/>
      <c r="E31" s="12">
        <v>2524</v>
      </c>
      <c r="F31" s="12">
        <v>2538</v>
      </c>
      <c r="G31" s="8"/>
      <c r="H31" s="47"/>
      <c r="M31" s="40"/>
      <c r="N31" s="29"/>
      <c r="O31" s="40">
        <v>179000</v>
      </c>
      <c r="P31" s="8"/>
      <c r="Q31" s="10" t="s">
        <v>276</v>
      </c>
      <c r="R31" s="3" t="s">
        <v>211</v>
      </c>
      <c r="S31" s="3" t="s">
        <v>661</v>
      </c>
      <c r="T31" s="3" t="s">
        <v>794</v>
      </c>
      <c r="U31" s="3" t="s">
        <v>663</v>
      </c>
      <c r="V31" s="3">
        <v>913000</v>
      </c>
      <c r="W31" s="3">
        <v>562230</v>
      </c>
      <c r="X31" s="3" t="s">
        <v>667</v>
      </c>
      <c r="Y31" s="3" t="s">
        <v>623</v>
      </c>
      <c r="Z31" s="3">
        <v>50.657214000000003</v>
      </c>
      <c r="AA31" s="3">
        <v>120.157872</v>
      </c>
      <c r="AB31" s="22">
        <f>350*52.14*0.6</f>
        <v>10949.4</v>
      </c>
      <c r="AC31" s="11" t="s">
        <v>38</v>
      </c>
    </row>
    <row r="32" spans="1:29" ht="15" customHeight="1" x14ac:dyDescent="0.25">
      <c r="A32" s="3">
        <v>4904</v>
      </c>
      <c r="B32" s="10" t="s">
        <v>4</v>
      </c>
      <c r="C32" s="10" t="s">
        <v>277</v>
      </c>
      <c r="D32" s="8"/>
      <c r="E32" s="12">
        <v>50</v>
      </c>
      <c r="F32" s="12" t="s">
        <v>37</v>
      </c>
      <c r="G32" s="8"/>
      <c r="M32" s="40"/>
      <c r="N32" s="29"/>
      <c r="O32" s="40"/>
      <c r="P32" s="8"/>
      <c r="Q32" s="10" t="s">
        <v>278</v>
      </c>
      <c r="R32" s="3" t="s">
        <v>279</v>
      </c>
      <c r="S32" s="3" t="s">
        <v>661</v>
      </c>
      <c r="T32" s="3" t="s">
        <v>795</v>
      </c>
      <c r="U32" s="3" t="s">
        <v>663</v>
      </c>
      <c r="V32" s="3">
        <v>913000</v>
      </c>
      <c r="W32" s="3">
        <v>562230</v>
      </c>
      <c r="X32" s="3" t="s">
        <v>667</v>
      </c>
      <c r="Y32" s="3" t="s">
        <v>796</v>
      </c>
      <c r="Z32" s="3">
        <v>49.478200000000001</v>
      </c>
      <c r="AA32" s="3">
        <v>124.304</v>
      </c>
      <c r="AB32" s="22">
        <v>183</v>
      </c>
      <c r="AC32" s="11" t="s">
        <v>60</v>
      </c>
    </row>
    <row r="33" spans="1:29" ht="15" customHeight="1" x14ac:dyDescent="0.25">
      <c r="A33" s="3">
        <v>4922</v>
      </c>
      <c r="B33" s="10" t="s">
        <v>13</v>
      </c>
      <c r="C33" s="10" t="s">
        <v>280</v>
      </c>
      <c r="D33" s="8"/>
      <c r="E33" s="12">
        <v>286636</v>
      </c>
      <c r="F33" s="12">
        <v>247362</v>
      </c>
      <c r="G33" s="8"/>
      <c r="H33" s="47">
        <v>271840</v>
      </c>
      <c r="I33" s="47">
        <f>173172+43024</f>
        <v>216196</v>
      </c>
      <c r="J33" s="47">
        <v>138824</v>
      </c>
      <c r="K33" s="4">
        <v>2021</v>
      </c>
      <c r="L33" s="4">
        <v>1983</v>
      </c>
      <c r="M33" s="40">
        <f>844000*0.68</f>
        <v>573920</v>
      </c>
      <c r="N33" s="29">
        <v>2025</v>
      </c>
      <c r="O33" s="40">
        <v>7423562</v>
      </c>
      <c r="P33" s="8"/>
      <c r="Q33" s="10" t="s">
        <v>281</v>
      </c>
      <c r="R33" s="3" t="s">
        <v>282</v>
      </c>
      <c r="S33" s="3" t="s">
        <v>668</v>
      </c>
      <c r="T33" s="3" t="s">
        <v>797</v>
      </c>
      <c r="U33" s="3" t="s">
        <v>700</v>
      </c>
      <c r="V33" s="3">
        <v>562210</v>
      </c>
      <c r="W33" s="3">
        <v>562230</v>
      </c>
      <c r="X33" s="3" t="s">
        <v>667</v>
      </c>
      <c r="Y33" s="3" t="s">
        <v>616</v>
      </c>
      <c r="Z33" s="3">
        <v>49.143847000000001</v>
      </c>
      <c r="AA33" s="3">
        <v>123.05710999999999</v>
      </c>
      <c r="AB33" s="22">
        <v>320000</v>
      </c>
      <c r="AC33" s="11" t="s">
        <v>81</v>
      </c>
    </row>
    <row r="34" spans="1:29" ht="15" customHeight="1" x14ac:dyDescent="0.25">
      <c r="A34" s="2">
        <v>4994</v>
      </c>
      <c r="B34" s="3" t="s">
        <v>24</v>
      </c>
      <c r="C34" s="3" t="s">
        <v>564</v>
      </c>
      <c r="D34" s="8"/>
      <c r="E34" s="12">
        <v>8663</v>
      </c>
      <c r="F34" s="12">
        <v>8582</v>
      </c>
      <c r="G34" s="8"/>
      <c r="H34" s="47">
        <v>8647</v>
      </c>
      <c r="I34" s="45">
        <v>8576</v>
      </c>
      <c r="J34" s="45">
        <v>9578</v>
      </c>
      <c r="K34" s="4">
        <v>2020</v>
      </c>
      <c r="L34" s="4">
        <v>1978</v>
      </c>
      <c r="M34" s="39">
        <v>1779400</v>
      </c>
      <c r="N34" s="28">
        <v>2109</v>
      </c>
      <c r="O34" s="39">
        <v>185000</v>
      </c>
      <c r="P34" s="8"/>
      <c r="Q34" s="3" t="s">
        <v>283</v>
      </c>
      <c r="R34" s="3" t="s">
        <v>131</v>
      </c>
      <c r="S34" s="2" t="s">
        <v>668</v>
      </c>
      <c r="T34" s="2" t="s">
        <v>798</v>
      </c>
      <c r="U34" s="2" t="s">
        <v>663</v>
      </c>
      <c r="V34" s="2">
        <v>913000</v>
      </c>
      <c r="W34" s="2">
        <v>562230</v>
      </c>
      <c r="X34" s="3" t="s">
        <v>667</v>
      </c>
      <c r="Y34" s="2" t="s">
        <v>629</v>
      </c>
      <c r="Z34" s="2">
        <v>51.654167000000001</v>
      </c>
      <c r="AA34" s="2">
        <v>121.383611</v>
      </c>
      <c r="AB34" s="22"/>
      <c r="AC34" s="11"/>
    </row>
    <row r="35" spans="1:29" ht="15" customHeight="1" x14ac:dyDescent="0.25">
      <c r="A35" s="3">
        <v>5042</v>
      </c>
      <c r="B35" s="10" t="s">
        <v>3</v>
      </c>
      <c r="C35" s="10" t="s">
        <v>284</v>
      </c>
      <c r="D35" s="8"/>
      <c r="E35" s="12">
        <v>2807</v>
      </c>
      <c r="F35" s="12">
        <v>2948</v>
      </c>
      <c r="G35" s="8"/>
      <c r="H35" s="47"/>
      <c r="J35" s="45">
        <v>2941</v>
      </c>
      <c r="K35" s="4">
        <v>2021</v>
      </c>
      <c r="L35" s="4">
        <v>1986</v>
      </c>
      <c r="M35" s="40">
        <v>645523</v>
      </c>
      <c r="N35" s="29">
        <v>2083</v>
      </c>
      <c r="O35" s="40">
        <v>73116</v>
      </c>
      <c r="P35" s="8"/>
      <c r="Q35" s="10" t="s">
        <v>285</v>
      </c>
      <c r="R35" s="3" t="s">
        <v>75</v>
      </c>
      <c r="S35" s="3" t="s">
        <v>661</v>
      </c>
      <c r="T35" s="3" t="s">
        <v>799</v>
      </c>
      <c r="U35" s="3" t="s">
        <v>663</v>
      </c>
      <c r="V35" s="3">
        <v>913000</v>
      </c>
      <c r="W35" s="3">
        <v>562230</v>
      </c>
      <c r="X35" s="3" t="s">
        <v>667</v>
      </c>
      <c r="Y35" s="3" t="s">
        <v>800</v>
      </c>
      <c r="Z35" s="3">
        <v>50.720700000000001</v>
      </c>
      <c r="AA35" s="3">
        <v>121.9319</v>
      </c>
      <c r="AB35" s="22">
        <f>27.5*365.25*0.6</f>
        <v>6026.625</v>
      </c>
      <c r="AC35" s="11" t="s">
        <v>56</v>
      </c>
    </row>
    <row r="36" spans="1:29" ht="15" customHeight="1" x14ac:dyDescent="0.25">
      <c r="A36" s="3">
        <v>5050</v>
      </c>
      <c r="B36" s="10" t="s">
        <v>92</v>
      </c>
      <c r="C36" s="10" t="s">
        <v>286</v>
      </c>
      <c r="D36" s="8"/>
      <c r="E36" s="12">
        <v>36468</v>
      </c>
      <c r="F36" s="12">
        <v>36479</v>
      </c>
      <c r="G36" s="8"/>
      <c r="H36" s="45">
        <v>36467</v>
      </c>
      <c r="I36" s="45">
        <v>36479</v>
      </c>
      <c r="J36" s="45">
        <v>40379</v>
      </c>
      <c r="K36" s="4">
        <v>2021</v>
      </c>
      <c r="L36" s="4">
        <v>1964</v>
      </c>
      <c r="M36" s="40">
        <v>216764</v>
      </c>
      <c r="N36" s="29">
        <v>2024</v>
      </c>
      <c r="O36" s="40">
        <v>971243</v>
      </c>
      <c r="P36" s="8"/>
      <c r="Q36" s="10" t="s">
        <v>287</v>
      </c>
      <c r="R36" s="10" t="s">
        <v>95</v>
      </c>
      <c r="S36" s="3" t="s">
        <v>668</v>
      </c>
      <c r="T36" s="3" t="s">
        <v>801</v>
      </c>
      <c r="U36" s="3" t="s">
        <v>663</v>
      </c>
      <c r="V36" s="3">
        <v>913000</v>
      </c>
      <c r="W36" s="3">
        <v>562230</v>
      </c>
      <c r="X36" s="3" t="s">
        <v>667</v>
      </c>
      <c r="Y36" s="3" t="s">
        <v>802</v>
      </c>
      <c r="Z36" s="10">
        <v>49.638750000000002</v>
      </c>
      <c r="AA36" s="10">
        <v>125.051861</v>
      </c>
      <c r="AB36" s="22">
        <v>65000</v>
      </c>
      <c r="AC36" s="11" t="s">
        <v>91</v>
      </c>
    </row>
    <row r="37" spans="1:29" ht="15" customHeight="1" x14ac:dyDescent="0.25">
      <c r="A37" s="3">
        <v>5425</v>
      </c>
      <c r="B37" s="10" t="s">
        <v>15</v>
      </c>
      <c r="C37" s="3" t="s">
        <v>290</v>
      </c>
      <c r="D37" s="16"/>
      <c r="E37" s="12">
        <v>105</v>
      </c>
      <c r="F37" s="12">
        <v>105</v>
      </c>
      <c r="G37" s="16"/>
      <c r="M37" s="40"/>
      <c r="N37" s="29"/>
      <c r="O37" s="40"/>
      <c r="P37" s="16"/>
      <c r="Q37" s="10" t="s">
        <v>291</v>
      </c>
      <c r="R37" s="1" t="s">
        <v>292</v>
      </c>
      <c r="S37" s="1" t="s">
        <v>661</v>
      </c>
      <c r="T37" s="1" t="s">
        <v>804</v>
      </c>
      <c r="U37" s="1"/>
      <c r="V37" s="1">
        <v>912000</v>
      </c>
      <c r="W37" s="1">
        <v>412110</v>
      </c>
      <c r="X37" s="1" t="s">
        <v>667</v>
      </c>
      <c r="Y37" s="1" t="s">
        <v>805</v>
      </c>
      <c r="Z37" s="1">
        <v>58.460239000000001</v>
      </c>
      <c r="AA37" s="1">
        <v>129.99169000000001</v>
      </c>
      <c r="AB37" s="22"/>
      <c r="AC37" s="11"/>
    </row>
    <row r="38" spans="1:29" ht="15" customHeight="1" x14ac:dyDescent="0.25">
      <c r="A38" s="3">
        <v>5479</v>
      </c>
      <c r="B38" s="10" t="s">
        <v>20</v>
      </c>
      <c r="C38" s="10" t="s">
        <v>293</v>
      </c>
      <c r="D38" s="8"/>
      <c r="E38" s="12">
        <v>17959</v>
      </c>
      <c r="F38" s="12">
        <v>18142</v>
      </c>
      <c r="G38" s="8"/>
      <c r="H38" s="45">
        <v>17959</v>
      </c>
      <c r="I38" s="45">
        <v>18142</v>
      </c>
      <c r="J38" s="45">
        <v>21463</v>
      </c>
      <c r="K38" s="4">
        <v>2021</v>
      </c>
      <c r="L38" s="4">
        <v>1979</v>
      </c>
      <c r="M38" s="40">
        <v>3075393</v>
      </c>
      <c r="N38" s="29">
        <v>2095</v>
      </c>
      <c r="O38" s="40">
        <v>436494</v>
      </c>
      <c r="P38" s="8"/>
      <c r="Q38" s="10" t="s">
        <v>294</v>
      </c>
      <c r="R38" s="3" t="s">
        <v>295</v>
      </c>
      <c r="S38" s="3" t="s">
        <v>668</v>
      </c>
      <c r="T38" s="3" t="s">
        <v>806</v>
      </c>
      <c r="U38" s="3" t="s">
        <v>663</v>
      </c>
      <c r="V38" s="3">
        <v>913000</v>
      </c>
      <c r="W38" s="3">
        <v>562230</v>
      </c>
      <c r="X38" s="3" t="s">
        <v>667</v>
      </c>
      <c r="Y38" s="3" t="s">
        <v>619</v>
      </c>
      <c r="Z38" s="3">
        <v>50.681345</v>
      </c>
      <c r="AA38" s="3">
        <v>119.233087</v>
      </c>
      <c r="AB38" s="22">
        <v>18024</v>
      </c>
      <c r="AC38" s="11" t="s">
        <v>39</v>
      </c>
    </row>
    <row r="39" spans="1:29" ht="15" customHeight="1" x14ac:dyDescent="0.25">
      <c r="A39" s="2">
        <v>5511</v>
      </c>
      <c r="B39" s="3" t="s">
        <v>15</v>
      </c>
      <c r="C39" s="3" t="s">
        <v>297</v>
      </c>
      <c r="D39" s="8"/>
      <c r="E39" s="12">
        <v>63</v>
      </c>
      <c r="F39" s="12">
        <v>210</v>
      </c>
      <c r="G39" s="8"/>
      <c r="M39" s="39"/>
      <c r="N39" s="28"/>
      <c r="O39" s="39"/>
      <c r="P39" s="8"/>
      <c r="Q39" s="3" t="s">
        <v>298</v>
      </c>
      <c r="R39" s="3" t="s">
        <v>239</v>
      </c>
      <c r="S39" s="2" t="s">
        <v>661</v>
      </c>
      <c r="T39" s="2" t="s">
        <v>808</v>
      </c>
      <c r="U39" s="2" t="s">
        <v>692</v>
      </c>
      <c r="V39" s="2">
        <v>913000</v>
      </c>
      <c r="W39" s="2">
        <v>562230</v>
      </c>
      <c r="X39" s="3" t="s">
        <v>667</v>
      </c>
      <c r="Y39" s="2" t="s">
        <v>610</v>
      </c>
      <c r="Z39" s="2">
        <v>54.874239000000003</v>
      </c>
      <c r="AA39" s="2">
        <v>128.82991999999999</v>
      </c>
      <c r="AB39" s="22"/>
      <c r="AC39" s="11"/>
    </row>
    <row r="40" spans="1:29" ht="15" customHeight="1" x14ac:dyDescent="0.25">
      <c r="A40" s="3">
        <v>5610</v>
      </c>
      <c r="B40" s="10" t="s">
        <v>18</v>
      </c>
      <c r="C40" s="10" t="s">
        <v>301</v>
      </c>
      <c r="D40" s="8"/>
      <c r="E40" s="12" t="s">
        <v>37</v>
      </c>
      <c r="F40" s="12" t="s">
        <v>37</v>
      </c>
      <c r="G40" s="8"/>
      <c r="K40" s="4" t="s">
        <v>37</v>
      </c>
      <c r="M40" s="40"/>
      <c r="N40" s="29"/>
      <c r="O40" s="40"/>
      <c r="P40" s="8"/>
      <c r="Q40" s="10" t="s">
        <v>302</v>
      </c>
      <c r="R40" s="3" t="s">
        <v>303</v>
      </c>
      <c r="S40" s="3" t="s">
        <v>661</v>
      </c>
      <c r="T40" s="3" t="s">
        <v>810</v>
      </c>
      <c r="U40" s="3" t="s">
        <v>663</v>
      </c>
      <c r="V40" s="3">
        <v>531300</v>
      </c>
      <c r="W40" s="3">
        <v>562230</v>
      </c>
      <c r="X40" s="3" t="s">
        <v>667</v>
      </c>
      <c r="Y40" s="3" t="s">
        <v>811</v>
      </c>
      <c r="Z40" s="3">
        <v>50.499400000000001</v>
      </c>
      <c r="AA40" s="3">
        <v>116.1597</v>
      </c>
      <c r="AB40" s="22">
        <v>780</v>
      </c>
      <c r="AC40" s="11" t="s">
        <v>60</v>
      </c>
    </row>
    <row r="41" spans="1:29" ht="15" customHeight="1" x14ac:dyDescent="0.25">
      <c r="A41" s="3">
        <v>5634</v>
      </c>
      <c r="B41" s="10" t="s">
        <v>28</v>
      </c>
      <c r="C41" s="10" t="s">
        <v>555</v>
      </c>
      <c r="D41" s="8"/>
      <c r="E41" s="12">
        <v>6278</v>
      </c>
      <c r="F41" s="12">
        <v>6167</v>
      </c>
      <c r="G41" s="8"/>
      <c r="H41" s="47">
        <v>6278</v>
      </c>
      <c r="I41" s="45">
        <v>6167</v>
      </c>
      <c r="K41" s="4">
        <v>2020</v>
      </c>
      <c r="L41" s="4">
        <v>1980</v>
      </c>
      <c r="M41" s="40">
        <v>712244</v>
      </c>
      <c r="N41" s="29">
        <v>2061</v>
      </c>
      <c r="O41" s="40">
        <v>156455</v>
      </c>
      <c r="P41" s="8"/>
      <c r="Q41" s="10" t="s">
        <v>304</v>
      </c>
      <c r="R41" s="3" t="s">
        <v>52</v>
      </c>
      <c r="S41" s="3" t="s">
        <v>668</v>
      </c>
      <c r="T41" s="3" t="s">
        <v>812</v>
      </c>
      <c r="U41" s="3" t="s">
        <v>663</v>
      </c>
      <c r="V41" s="3">
        <v>913000</v>
      </c>
      <c r="W41" s="3">
        <v>562230</v>
      </c>
      <c r="X41" s="3" t="s">
        <v>667</v>
      </c>
      <c r="Y41" s="3" t="s">
        <v>813</v>
      </c>
      <c r="Z41" s="3">
        <v>49.052500000000002</v>
      </c>
      <c r="AA41" s="3">
        <v>125.679</v>
      </c>
      <c r="AB41" s="22">
        <v>6037</v>
      </c>
      <c r="AC41" s="11" t="s">
        <v>38</v>
      </c>
    </row>
    <row r="42" spans="1:29" ht="15" customHeight="1" x14ac:dyDescent="0.25">
      <c r="A42" s="2">
        <v>5776</v>
      </c>
      <c r="B42" s="3" t="s">
        <v>24</v>
      </c>
      <c r="C42" s="3" t="s">
        <v>565</v>
      </c>
      <c r="D42" s="8"/>
      <c r="E42" s="12">
        <v>1103</v>
      </c>
      <c r="F42" s="12">
        <v>1100</v>
      </c>
      <c r="G42" s="8"/>
      <c r="H42" s="47" t="s">
        <v>37</v>
      </c>
      <c r="I42" s="45" t="s">
        <v>37</v>
      </c>
      <c r="J42" s="45" t="s">
        <v>37</v>
      </c>
      <c r="K42" s="4" t="s">
        <v>37</v>
      </c>
      <c r="M42" s="39"/>
      <c r="N42" s="28"/>
      <c r="O42" s="39"/>
      <c r="P42" s="8"/>
      <c r="Q42" s="3" t="s">
        <v>307</v>
      </c>
      <c r="R42" s="3" t="s">
        <v>131</v>
      </c>
      <c r="S42" s="2" t="s">
        <v>668</v>
      </c>
      <c r="T42" s="2" t="s">
        <v>816</v>
      </c>
      <c r="U42" s="2" t="s">
        <v>663</v>
      </c>
      <c r="V42" s="2">
        <v>913000</v>
      </c>
      <c r="W42" s="2">
        <v>562230</v>
      </c>
      <c r="X42" s="3" t="s">
        <v>667</v>
      </c>
      <c r="Y42" s="2" t="s">
        <v>629</v>
      </c>
      <c r="Z42" s="2">
        <v>51.558999999999997</v>
      </c>
      <c r="AA42" s="2">
        <v>120.91330000000001</v>
      </c>
      <c r="AB42" s="22"/>
      <c r="AC42" s="11"/>
    </row>
    <row r="43" spans="1:29" ht="15" customHeight="1" x14ac:dyDescent="0.25">
      <c r="A43" s="3">
        <v>5876</v>
      </c>
      <c r="B43" s="10" t="s">
        <v>0</v>
      </c>
      <c r="C43" s="10" t="s">
        <v>308</v>
      </c>
      <c r="D43" s="8"/>
      <c r="E43" s="12" t="s">
        <v>37</v>
      </c>
      <c r="F43" s="12" t="s">
        <v>37</v>
      </c>
      <c r="G43" s="8"/>
      <c r="M43" s="40"/>
      <c r="N43" s="29"/>
      <c r="O43" s="40"/>
      <c r="P43" s="8"/>
      <c r="Q43" s="10" t="s">
        <v>309</v>
      </c>
      <c r="R43" s="3" t="s">
        <v>310</v>
      </c>
      <c r="S43" s="3" t="s">
        <v>661</v>
      </c>
      <c r="T43" s="3" t="s">
        <v>817</v>
      </c>
      <c r="U43" s="3" t="s">
        <v>663</v>
      </c>
      <c r="V43" s="3">
        <v>914000</v>
      </c>
      <c r="W43" s="3">
        <v>562230</v>
      </c>
      <c r="X43" s="3" t="s">
        <v>667</v>
      </c>
      <c r="Y43" s="3" t="s">
        <v>623</v>
      </c>
      <c r="Z43" s="3">
        <v>50.713999999999999</v>
      </c>
      <c r="AA43" s="3">
        <v>120.312</v>
      </c>
      <c r="AB43" s="22">
        <f>120*52.14*0.6</f>
        <v>3754.08</v>
      </c>
      <c r="AC43" s="11" t="s">
        <v>38</v>
      </c>
    </row>
    <row r="44" spans="1:29" ht="15" customHeight="1" x14ac:dyDescent="0.25">
      <c r="A44" s="3">
        <v>5910</v>
      </c>
      <c r="B44" s="10" t="s">
        <v>0</v>
      </c>
      <c r="C44" s="10" t="s">
        <v>311</v>
      </c>
      <c r="D44" s="8"/>
      <c r="E44" s="12">
        <v>11688</v>
      </c>
      <c r="F44" s="12">
        <v>10864</v>
      </c>
      <c r="G44" s="8"/>
      <c r="H44" s="47"/>
      <c r="M44" s="40"/>
      <c r="N44" s="29"/>
      <c r="O44" s="40"/>
      <c r="P44" s="8"/>
      <c r="Q44" s="10" t="s">
        <v>312</v>
      </c>
      <c r="R44" s="3" t="s">
        <v>211</v>
      </c>
      <c r="S44" s="3" t="s">
        <v>661</v>
      </c>
      <c r="T44" s="3" t="s">
        <v>818</v>
      </c>
      <c r="U44" s="3" t="s">
        <v>663</v>
      </c>
      <c r="V44" s="3">
        <v>562210</v>
      </c>
      <c r="W44" s="3">
        <v>562230</v>
      </c>
      <c r="X44" s="3" t="s">
        <v>667</v>
      </c>
      <c r="Y44" s="3" t="s">
        <v>623</v>
      </c>
      <c r="Z44" s="3">
        <v>50.667000000000002</v>
      </c>
      <c r="AA44" s="3">
        <v>120.27500000000001</v>
      </c>
      <c r="AB44" s="22">
        <f>11500*0.6</f>
        <v>6900</v>
      </c>
      <c r="AC44" s="11" t="s">
        <v>38</v>
      </c>
    </row>
    <row r="45" spans="1:29" ht="15" customHeight="1" x14ac:dyDescent="0.25">
      <c r="A45" s="3">
        <v>5988</v>
      </c>
      <c r="B45" s="10" t="s">
        <v>17</v>
      </c>
      <c r="C45" s="10" t="s">
        <v>316</v>
      </c>
      <c r="D45" s="8"/>
      <c r="E45" s="12" t="s">
        <v>37</v>
      </c>
      <c r="F45" s="12" t="s">
        <v>37</v>
      </c>
      <c r="G45" s="8"/>
      <c r="J45" s="45" t="s">
        <v>37</v>
      </c>
      <c r="K45" s="4" t="s">
        <v>37</v>
      </c>
      <c r="M45" s="40"/>
      <c r="N45" s="29"/>
      <c r="O45" s="40"/>
      <c r="P45" s="8"/>
      <c r="Q45" s="10" t="s">
        <v>317</v>
      </c>
      <c r="R45" s="3" t="s">
        <v>318</v>
      </c>
      <c r="S45" s="3" t="s">
        <v>661</v>
      </c>
      <c r="T45" s="3" t="s">
        <v>820</v>
      </c>
      <c r="U45" s="3" t="s">
        <v>663</v>
      </c>
      <c r="V45" s="3">
        <v>531300</v>
      </c>
      <c r="W45" s="3">
        <v>562230</v>
      </c>
      <c r="X45" s="3" t="s">
        <v>667</v>
      </c>
      <c r="Y45" s="3" t="s">
        <v>713</v>
      </c>
      <c r="Z45" s="3">
        <v>49.262300000000003</v>
      </c>
      <c r="AA45" s="3">
        <v>122.247</v>
      </c>
      <c r="AB45" s="22">
        <v>1095</v>
      </c>
      <c r="AC45" s="11" t="s">
        <v>46</v>
      </c>
    </row>
    <row r="46" spans="1:29" ht="15" customHeight="1" x14ac:dyDescent="0.25">
      <c r="A46" s="2">
        <v>6313</v>
      </c>
      <c r="B46" s="3" t="s">
        <v>24</v>
      </c>
      <c r="C46" s="3" t="s">
        <v>573</v>
      </c>
      <c r="D46" s="8"/>
      <c r="E46" s="12">
        <v>30</v>
      </c>
      <c r="F46" s="12">
        <v>25</v>
      </c>
      <c r="G46" s="8"/>
      <c r="H46" s="45" t="s">
        <v>37</v>
      </c>
      <c r="I46" s="45">
        <v>30</v>
      </c>
      <c r="J46" s="45" t="s">
        <v>37</v>
      </c>
      <c r="K46" s="4">
        <v>2020</v>
      </c>
      <c r="M46" s="39" t="s">
        <v>582</v>
      </c>
      <c r="N46" s="28">
        <v>2045</v>
      </c>
      <c r="O46" s="39"/>
      <c r="P46" s="8"/>
      <c r="Q46" s="3" t="s">
        <v>323</v>
      </c>
      <c r="R46" s="3" t="s">
        <v>131</v>
      </c>
      <c r="S46" s="2" t="s">
        <v>668</v>
      </c>
      <c r="T46" s="2" t="s">
        <v>817</v>
      </c>
      <c r="U46" s="2" t="s">
        <v>663</v>
      </c>
      <c r="V46" s="2">
        <v>913000</v>
      </c>
      <c r="W46" s="2">
        <v>562230</v>
      </c>
      <c r="X46" s="3" t="s">
        <v>667</v>
      </c>
      <c r="Y46" s="2" t="s">
        <v>629</v>
      </c>
      <c r="Z46" s="2">
        <v>51.987099999999998</v>
      </c>
      <c r="AA46" s="2">
        <v>125.0047</v>
      </c>
      <c r="AB46" s="22"/>
      <c r="AC46" s="11"/>
    </row>
    <row r="47" spans="1:29" ht="15" customHeight="1" x14ac:dyDescent="0.25">
      <c r="A47" s="2">
        <v>6424</v>
      </c>
      <c r="B47" s="3" t="s">
        <v>16</v>
      </c>
      <c r="C47" s="3" t="s">
        <v>324</v>
      </c>
      <c r="D47" s="8"/>
      <c r="E47" s="17" t="s">
        <v>326</v>
      </c>
      <c r="F47" s="17" t="s">
        <v>37</v>
      </c>
      <c r="G47" s="8"/>
      <c r="H47" s="48" t="s">
        <v>37</v>
      </c>
      <c r="I47" s="48" t="s">
        <v>37</v>
      </c>
      <c r="J47" s="48" t="s">
        <v>37</v>
      </c>
      <c r="K47" s="33">
        <v>2019</v>
      </c>
      <c r="L47" s="33">
        <v>1976</v>
      </c>
      <c r="M47" s="39">
        <v>262310</v>
      </c>
      <c r="N47" s="28">
        <v>2084</v>
      </c>
      <c r="O47" s="39">
        <v>74000</v>
      </c>
      <c r="P47" s="8"/>
      <c r="Q47" s="3" t="s">
        <v>325</v>
      </c>
      <c r="R47" s="1" t="s">
        <v>520</v>
      </c>
      <c r="S47" s="2" t="s">
        <v>661</v>
      </c>
      <c r="T47" s="2" t="s">
        <v>823</v>
      </c>
      <c r="U47" s="2" t="s">
        <v>663</v>
      </c>
      <c r="V47" s="2">
        <v>913000</v>
      </c>
      <c r="W47" s="2">
        <v>562230</v>
      </c>
      <c r="X47" s="3" t="s">
        <v>667</v>
      </c>
      <c r="Y47" s="2" t="s">
        <v>824</v>
      </c>
      <c r="Z47" s="2">
        <v>53.394399999999997</v>
      </c>
      <c r="AA47" s="2">
        <v>120.419</v>
      </c>
      <c r="AB47" s="69"/>
      <c r="AC47" s="2"/>
    </row>
    <row r="48" spans="1:29" ht="15" customHeight="1" x14ac:dyDescent="0.25">
      <c r="A48" s="2">
        <v>6510</v>
      </c>
      <c r="B48" s="3" t="s">
        <v>24</v>
      </c>
      <c r="C48" s="3" t="s">
        <v>570</v>
      </c>
      <c r="D48" s="8"/>
      <c r="E48" s="17">
        <v>377</v>
      </c>
      <c r="F48" s="17">
        <v>350</v>
      </c>
      <c r="G48" s="8"/>
      <c r="H48" s="48" t="s">
        <v>37</v>
      </c>
      <c r="I48" s="48" t="s">
        <v>37</v>
      </c>
      <c r="J48" s="48" t="s">
        <v>37</v>
      </c>
      <c r="K48" s="33" t="s">
        <v>37</v>
      </c>
      <c r="L48" s="33"/>
      <c r="M48" s="39"/>
      <c r="N48" s="28"/>
      <c r="O48" s="39"/>
      <c r="P48" s="8"/>
      <c r="Q48" s="3" t="s">
        <v>327</v>
      </c>
      <c r="R48" s="3" t="s">
        <v>131</v>
      </c>
      <c r="S48" s="2" t="s">
        <v>668</v>
      </c>
      <c r="T48" s="2" t="s">
        <v>825</v>
      </c>
      <c r="U48" s="2" t="s">
        <v>663</v>
      </c>
      <c r="V48" s="2">
        <v>913000</v>
      </c>
      <c r="W48" s="2">
        <v>562230</v>
      </c>
      <c r="X48" s="3" t="s">
        <v>667</v>
      </c>
      <c r="Y48" s="2" t="s">
        <v>629</v>
      </c>
      <c r="Z48" s="2">
        <v>52.364699999999999</v>
      </c>
      <c r="AA48" s="2">
        <v>121.8622</v>
      </c>
      <c r="AB48" s="69"/>
      <c r="AC48" s="2"/>
    </row>
    <row r="49" spans="1:29" ht="15" customHeight="1" x14ac:dyDescent="0.25">
      <c r="A49" s="2">
        <v>6922</v>
      </c>
      <c r="B49" s="3" t="s">
        <v>24</v>
      </c>
      <c r="C49" s="3" t="s">
        <v>577</v>
      </c>
      <c r="D49" s="8"/>
      <c r="E49" s="12">
        <v>20</v>
      </c>
      <c r="F49" s="12">
        <v>24</v>
      </c>
      <c r="G49" s="8"/>
      <c r="H49" s="45" t="s">
        <v>37</v>
      </c>
      <c r="I49" s="45">
        <v>20</v>
      </c>
      <c r="J49" s="45" t="s">
        <v>37</v>
      </c>
      <c r="K49" s="4">
        <v>2020</v>
      </c>
      <c r="M49" s="39" t="s">
        <v>583</v>
      </c>
      <c r="N49" s="28">
        <v>2040</v>
      </c>
      <c r="O49" s="39"/>
      <c r="P49" s="8"/>
      <c r="Q49" s="3" t="s">
        <v>343</v>
      </c>
      <c r="R49" s="3" t="s">
        <v>131</v>
      </c>
      <c r="S49" s="2" t="s">
        <v>668</v>
      </c>
      <c r="T49" s="2" t="s">
        <v>839</v>
      </c>
      <c r="U49" s="2" t="s">
        <v>663</v>
      </c>
      <c r="V49" s="2">
        <v>913000</v>
      </c>
      <c r="W49" s="2">
        <v>562230</v>
      </c>
      <c r="X49" s="3" t="s">
        <v>667</v>
      </c>
      <c r="Y49" s="2" t="s">
        <v>629</v>
      </c>
      <c r="Z49" s="2">
        <v>51.493000000000002</v>
      </c>
      <c r="AA49" s="2">
        <v>123.7987</v>
      </c>
      <c r="AB49" s="22"/>
      <c r="AC49" s="11"/>
    </row>
    <row r="50" spans="1:29" ht="15" customHeight="1" x14ac:dyDescent="0.25">
      <c r="A50" s="3">
        <v>7150</v>
      </c>
      <c r="B50" s="3" t="s">
        <v>10</v>
      </c>
      <c r="C50" s="10" t="s">
        <v>346</v>
      </c>
      <c r="D50" s="8"/>
      <c r="E50" s="12">
        <v>1735</v>
      </c>
      <c r="F50" s="12">
        <v>1916</v>
      </c>
      <c r="G50" s="8"/>
      <c r="H50" s="47">
        <v>1737</v>
      </c>
      <c r="I50" s="47">
        <v>1916</v>
      </c>
      <c r="J50" s="47"/>
      <c r="K50" s="4">
        <v>2020</v>
      </c>
      <c r="L50" s="4">
        <v>1992</v>
      </c>
      <c r="M50" s="39"/>
      <c r="N50" s="28">
        <v>2047</v>
      </c>
      <c r="O50" s="65"/>
      <c r="P50" s="8"/>
      <c r="Q50" s="10" t="s">
        <v>37</v>
      </c>
      <c r="R50" s="3" t="s">
        <v>347</v>
      </c>
      <c r="S50" s="3" t="s">
        <v>661</v>
      </c>
      <c r="T50" s="3" t="s">
        <v>841</v>
      </c>
      <c r="U50" s="3" t="s">
        <v>722</v>
      </c>
      <c r="V50" s="3">
        <v>913000</v>
      </c>
      <c r="W50" s="3">
        <v>562230</v>
      </c>
      <c r="X50" s="3" t="s">
        <v>667</v>
      </c>
      <c r="Y50" s="3" t="s">
        <v>612</v>
      </c>
      <c r="Z50" s="3">
        <v>53.755636000000003</v>
      </c>
      <c r="AA50" s="3">
        <v>132.11256599999999</v>
      </c>
      <c r="AB50" s="22">
        <v>9000</v>
      </c>
      <c r="AC50" s="11" t="s">
        <v>46</v>
      </c>
    </row>
    <row r="51" spans="1:29" ht="15" customHeight="1" x14ac:dyDescent="0.25">
      <c r="A51" s="2">
        <v>7200</v>
      </c>
      <c r="B51" s="3" t="s">
        <v>24</v>
      </c>
      <c r="C51" s="3" t="s">
        <v>574</v>
      </c>
      <c r="D51" s="8"/>
      <c r="E51" s="12">
        <v>84</v>
      </c>
      <c r="F51" s="12">
        <v>85</v>
      </c>
      <c r="G51" s="8"/>
      <c r="H51" s="45" t="s">
        <v>37</v>
      </c>
      <c r="I51" s="45">
        <v>84</v>
      </c>
      <c r="J51" s="45" t="s">
        <v>37</v>
      </c>
      <c r="K51" s="4">
        <v>2020</v>
      </c>
      <c r="M51" s="39" t="s">
        <v>584</v>
      </c>
      <c r="N51" s="28">
        <v>2039</v>
      </c>
      <c r="O51" s="39"/>
      <c r="P51" s="8"/>
      <c r="Q51" s="3" t="s">
        <v>348</v>
      </c>
      <c r="R51" s="3" t="s">
        <v>131</v>
      </c>
      <c r="S51" s="2" t="s">
        <v>668</v>
      </c>
      <c r="T51" s="2" t="s">
        <v>842</v>
      </c>
      <c r="U51" s="2" t="s">
        <v>663</v>
      </c>
      <c r="V51" s="2">
        <v>913000</v>
      </c>
      <c r="W51" s="2">
        <v>562230</v>
      </c>
      <c r="X51" s="3" t="s">
        <v>667</v>
      </c>
      <c r="Y51" s="2" t="s">
        <v>629</v>
      </c>
      <c r="Z51" s="2">
        <v>51.898200000000003</v>
      </c>
      <c r="AA51" s="2">
        <v>124.5651</v>
      </c>
      <c r="AB51" s="22"/>
      <c r="AC51" s="11"/>
    </row>
    <row r="52" spans="1:29" ht="15" customHeight="1" x14ac:dyDescent="0.25">
      <c r="A52" s="3">
        <v>7232</v>
      </c>
      <c r="B52" s="10" t="s">
        <v>17</v>
      </c>
      <c r="C52" s="10" t="s">
        <v>590</v>
      </c>
      <c r="D52" s="8"/>
      <c r="E52" s="12" t="s">
        <v>37</v>
      </c>
      <c r="F52" s="12" t="s">
        <v>37</v>
      </c>
      <c r="G52" s="8"/>
      <c r="H52" s="45" t="s">
        <v>598</v>
      </c>
      <c r="I52" s="45" t="s">
        <v>599</v>
      </c>
      <c r="J52" s="45" t="s">
        <v>591</v>
      </c>
      <c r="K52" s="4">
        <v>2021</v>
      </c>
      <c r="L52" s="4">
        <v>1984</v>
      </c>
      <c r="M52" s="40">
        <v>40500</v>
      </c>
      <c r="N52" s="29">
        <v>2025</v>
      </c>
      <c r="O52" s="40"/>
      <c r="P52" s="8"/>
      <c r="Q52" s="10" t="s">
        <v>349</v>
      </c>
      <c r="R52" s="3" t="s">
        <v>350</v>
      </c>
      <c r="S52" s="3" t="s">
        <v>661</v>
      </c>
      <c r="T52" s="3" t="s">
        <v>843</v>
      </c>
      <c r="U52" s="3" t="s">
        <v>663</v>
      </c>
      <c r="V52" s="3">
        <v>913000</v>
      </c>
      <c r="W52" s="3">
        <v>562230</v>
      </c>
      <c r="X52" s="3" t="s">
        <v>667</v>
      </c>
      <c r="Y52" s="3" t="s">
        <v>679</v>
      </c>
      <c r="Z52" s="3">
        <v>49.065399999999997</v>
      </c>
      <c r="AA52" s="3">
        <v>122.2976</v>
      </c>
      <c r="AB52" s="22">
        <v>2200</v>
      </c>
      <c r="AC52" s="11" t="s">
        <v>46</v>
      </c>
    </row>
    <row r="53" spans="1:29" ht="15" customHeight="1" x14ac:dyDescent="0.25">
      <c r="A53" s="3">
        <v>7496</v>
      </c>
      <c r="B53" s="10" t="s">
        <v>2</v>
      </c>
      <c r="C53" s="10" t="s">
        <v>355</v>
      </c>
      <c r="D53" s="8"/>
      <c r="E53" s="18">
        <v>339</v>
      </c>
      <c r="F53" s="18">
        <v>230</v>
      </c>
      <c r="G53" s="8"/>
      <c r="M53" s="40"/>
      <c r="N53" s="29"/>
      <c r="O53" s="40"/>
      <c r="P53" s="8"/>
      <c r="Q53" s="10" t="s">
        <v>37</v>
      </c>
      <c r="R53" s="3" t="s">
        <v>95</v>
      </c>
      <c r="S53" s="3" t="s">
        <v>661</v>
      </c>
      <c r="T53" s="3" t="s">
        <v>849</v>
      </c>
      <c r="U53" s="3" t="s">
        <v>663</v>
      </c>
      <c r="V53" s="3">
        <v>913000</v>
      </c>
      <c r="W53" s="3">
        <v>562230</v>
      </c>
      <c r="X53" s="3" t="s">
        <v>667</v>
      </c>
      <c r="Y53" s="3" t="s">
        <v>850</v>
      </c>
      <c r="Z53" s="3">
        <v>49.972389</v>
      </c>
      <c r="AA53" s="3">
        <v>126.914417</v>
      </c>
      <c r="AB53" s="22">
        <v>803</v>
      </c>
      <c r="AC53" s="11" t="s">
        <v>46</v>
      </c>
    </row>
    <row r="54" spans="1:29" ht="15" customHeight="1" x14ac:dyDescent="0.25">
      <c r="A54" s="2">
        <v>7644</v>
      </c>
      <c r="B54" s="3" t="s">
        <v>24</v>
      </c>
      <c r="C54" s="3" t="s">
        <v>571</v>
      </c>
      <c r="D54" s="8"/>
      <c r="E54" s="12">
        <v>89</v>
      </c>
      <c r="F54" s="12">
        <v>92</v>
      </c>
      <c r="G54" s="8"/>
      <c r="H54" s="45" t="s">
        <v>37</v>
      </c>
      <c r="I54" s="45">
        <v>89</v>
      </c>
      <c r="J54" s="45" t="s">
        <v>37</v>
      </c>
      <c r="K54" s="4">
        <v>2020</v>
      </c>
      <c r="M54" s="39" t="s">
        <v>585</v>
      </c>
      <c r="N54" s="28">
        <v>2039</v>
      </c>
      <c r="O54" s="39"/>
      <c r="P54" s="8"/>
      <c r="Q54" s="3" t="s">
        <v>364</v>
      </c>
      <c r="R54" s="3" t="s">
        <v>131</v>
      </c>
      <c r="S54" s="2" t="s">
        <v>668</v>
      </c>
      <c r="T54" s="2" t="s">
        <v>854</v>
      </c>
      <c r="U54" s="2" t="s">
        <v>663</v>
      </c>
      <c r="V54" s="2">
        <v>913000</v>
      </c>
      <c r="W54" s="2">
        <v>562230</v>
      </c>
      <c r="X54" s="3" t="s">
        <v>667</v>
      </c>
      <c r="Y54" s="2" t="s">
        <v>644</v>
      </c>
      <c r="Z54" s="2">
        <v>51.874000000000002</v>
      </c>
      <c r="AA54" s="2">
        <v>120.5714</v>
      </c>
      <c r="AB54" s="22"/>
      <c r="AC54" s="11"/>
    </row>
    <row r="55" spans="1:29" ht="15" customHeight="1" x14ac:dyDescent="0.25">
      <c r="A55" s="3">
        <v>7730</v>
      </c>
      <c r="B55" s="3" t="s">
        <v>2</v>
      </c>
      <c r="C55" s="10" t="s">
        <v>369</v>
      </c>
      <c r="D55" s="8"/>
      <c r="E55" s="12" t="s">
        <v>37</v>
      </c>
      <c r="F55" s="12" t="s">
        <v>37</v>
      </c>
      <c r="G55" s="8"/>
      <c r="M55" s="39"/>
      <c r="N55" s="28"/>
      <c r="O55" s="39"/>
      <c r="P55" s="8"/>
      <c r="Q55" s="10" t="s">
        <v>37</v>
      </c>
      <c r="R55" s="3" t="s">
        <v>370</v>
      </c>
      <c r="S55" s="3" t="s">
        <v>661</v>
      </c>
      <c r="T55" s="3" t="s">
        <v>857</v>
      </c>
      <c r="U55" s="3" t="s">
        <v>663</v>
      </c>
      <c r="V55" s="3">
        <v>562210</v>
      </c>
      <c r="W55" s="3">
        <v>562230</v>
      </c>
      <c r="X55" s="3" t="s">
        <v>667</v>
      </c>
      <c r="Y55" s="3" t="s">
        <v>628</v>
      </c>
      <c r="Z55" s="3">
        <v>50.006599999999999</v>
      </c>
      <c r="AA55" s="3">
        <v>125.348</v>
      </c>
      <c r="AB55" s="22">
        <v>2000</v>
      </c>
      <c r="AC55" s="11" t="s">
        <v>38</v>
      </c>
    </row>
    <row r="56" spans="1:29" ht="15" customHeight="1" x14ac:dyDescent="0.25">
      <c r="A56" s="3">
        <v>7761</v>
      </c>
      <c r="B56" s="10" t="s">
        <v>1</v>
      </c>
      <c r="C56" s="10" t="s">
        <v>371</v>
      </c>
      <c r="D56" s="8"/>
      <c r="E56" s="12" t="s">
        <v>37</v>
      </c>
      <c r="F56" s="12" t="s">
        <v>37</v>
      </c>
      <c r="G56" s="8"/>
      <c r="M56" s="40"/>
      <c r="N56" s="29"/>
      <c r="O56" s="40"/>
      <c r="P56" s="8"/>
      <c r="Q56" s="10" t="s">
        <v>37</v>
      </c>
      <c r="R56" s="3" t="s">
        <v>372</v>
      </c>
      <c r="S56" s="3" t="s">
        <v>661</v>
      </c>
      <c r="T56" s="3" t="s">
        <v>858</v>
      </c>
      <c r="U56" s="3" t="s">
        <v>663</v>
      </c>
      <c r="V56" s="3">
        <v>212300</v>
      </c>
      <c r="W56" s="3">
        <v>562230</v>
      </c>
      <c r="X56" s="3" t="s">
        <v>667</v>
      </c>
      <c r="Y56" s="3" t="s">
        <v>643</v>
      </c>
      <c r="Z56" s="3">
        <v>49.840555999999999</v>
      </c>
      <c r="AA56" s="3">
        <v>123.873403</v>
      </c>
      <c r="AB56" s="22">
        <v>26</v>
      </c>
      <c r="AC56" s="11" t="s">
        <v>60</v>
      </c>
    </row>
    <row r="57" spans="1:29" ht="15" customHeight="1" x14ac:dyDescent="0.25">
      <c r="A57" s="2">
        <v>7912</v>
      </c>
      <c r="B57" s="3" t="s">
        <v>26</v>
      </c>
      <c r="C57" s="3" t="s">
        <v>556</v>
      </c>
      <c r="D57" s="8"/>
      <c r="E57" s="12">
        <v>20</v>
      </c>
      <c r="F57" s="12">
        <v>20</v>
      </c>
      <c r="G57" s="8"/>
      <c r="H57" s="45">
        <v>20</v>
      </c>
      <c r="K57" s="4">
        <v>2019</v>
      </c>
      <c r="L57" s="4">
        <v>1987</v>
      </c>
      <c r="M57" s="39"/>
      <c r="N57" s="28"/>
      <c r="O57" s="39"/>
      <c r="P57" s="8"/>
      <c r="Q57" s="3" t="s">
        <v>373</v>
      </c>
      <c r="R57" s="3" t="s">
        <v>72</v>
      </c>
      <c r="S57" s="2" t="s">
        <v>661</v>
      </c>
      <c r="T57" s="2" t="s">
        <v>859</v>
      </c>
      <c r="U57" s="2" t="s">
        <v>692</v>
      </c>
      <c r="V57" s="2">
        <v>913000</v>
      </c>
      <c r="W57" s="2">
        <v>562230</v>
      </c>
      <c r="X57" s="3" t="s">
        <v>667</v>
      </c>
      <c r="Y57" s="2" t="s">
        <v>617</v>
      </c>
      <c r="Z57" s="2">
        <v>55.712718000000002</v>
      </c>
      <c r="AA57" s="2">
        <v>124.515111</v>
      </c>
      <c r="AB57" s="22"/>
      <c r="AC57" s="11"/>
    </row>
    <row r="58" spans="1:29" ht="15" customHeight="1" x14ac:dyDescent="0.25">
      <c r="A58" s="3">
        <v>7988</v>
      </c>
      <c r="B58" s="10" t="s">
        <v>10</v>
      </c>
      <c r="C58" s="20" t="s">
        <v>375</v>
      </c>
      <c r="D58" s="16"/>
      <c r="E58" s="12">
        <v>10385</v>
      </c>
      <c r="F58" s="12">
        <v>10738</v>
      </c>
      <c r="G58" s="16"/>
      <c r="H58" s="47"/>
      <c r="M58" s="39"/>
      <c r="N58" s="28"/>
      <c r="O58" s="39"/>
      <c r="P58" s="16"/>
      <c r="Q58" s="3" t="s">
        <v>376</v>
      </c>
      <c r="R58" s="1" t="s">
        <v>260</v>
      </c>
      <c r="S58" s="1" t="s">
        <v>668</v>
      </c>
      <c r="T58" s="1" t="s">
        <v>861</v>
      </c>
      <c r="U58" s="1" t="s">
        <v>862</v>
      </c>
      <c r="V58" s="1">
        <v>913000</v>
      </c>
      <c r="W58" s="1">
        <v>412110</v>
      </c>
      <c r="X58" s="1" t="s">
        <v>667</v>
      </c>
      <c r="Y58" s="1" t="s">
        <v>640</v>
      </c>
      <c r="Z58" s="1">
        <v>54.265050000000002</v>
      </c>
      <c r="AA58" s="1">
        <v>130.29192</v>
      </c>
      <c r="AB58" s="22"/>
      <c r="AC58" s="11"/>
    </row>
    <row r="59" spans="1:29" ht="15" customHeight="1" x14ac:dyDescent="0.25">
      <c r="A59" s="3">
        <v>8490</v>
      </c>
      <c r="B59" s="10" t="s">
        <v>12</v>
      </c>
      <c r="C59" s="10" t="s">
        <v>379</v>
      </c>
      <c r="D59" s="8"/>
      <c r="E59" s="12">
        <v>7763</v>
      </c>
      <c r="F59" s="12">
        <v>7948</v>
      </c>
      <c r="G59" s="8"/>
      <c r="H59" s="47"/>
      <c r="M59" s="40"/>
      <c r="N59" s="29"/>
      <c r="O59" s="40">
        <v>160000</v>
      </c>
      <c r="P59" s="8"/>
      <c r="Q59" s="10" t="s">
        <v>380</v>
      </c>
      <c r="R59" s="3" t="s">
        <v>381</v>
      </c>
      <c r="S59" s="3" t="s">
        <v>668</v>
      </c>
      <c r="T59" s="3" t="s">
        <v>865</v>
      </c>
      <c r="U59" s="3" t="s">
        <v>663</v>
      </c>
      <c r="V59" s="3">
        <v>913000</v>
      </c>
      <c r="W59" s="3">
        <v>562230</v>
      </c>
      <c r="X59" s="3" t="s">
        <v>667</v>
      </c>
      <c r="Y59" s="3" t="s">
        <v>624</v>
      </c>
      <c r="Z59" s="3">
        <v>50.6096</v>
      </c>
      <c r="AA59" s="3">
        <v>127.23699999999999</v>
      </c>
      <c r="AB59" s="22">
        <v>8304</v>
      </c>
      <c r="AC59" s="11" t="s">
        <v>38</v>
      </c>
    </row>
    <row r="60" spans="1:29" ht="15" customHeight="1" x14ac:dyDescent="0.25">
      <c r="A60" s="3">
        <v>8856</v>
      </c>
      <c r="B60" s="3" t="s">
        <v>26</v>
      </c>
      <c r="C60" s="10" t="s">
        <v>558</v>
      </c>
      <c r="D60" s="16"/>
      <c r="E60" s="12">
        <v>15612</v>
      </c>
      <c r="F60" s="12">
        <v>17565</v>
      </c>
      <c r="G60" s="16"/>
      <c r="H60" s="45">
        <v>15612</v>
      </c>
      <c r="I60" s="45">
        <v>17564</v>
      </c>
      <c r="K60" s="4">
        <v>2020</v>
      </c>
      <c r="L60" s="4">
        <v>1990</v>
      </c>
      <c r="M60" s="39"/>
      <c r="N60" s="28"/>
      <c r="O60" s="39">
        <v>166418</v>
      </c>
      <c r="P60" s="16"/>
      <c r="Q60" s="10" t="s">
        <v>94</v>
      </c>
      <c r="R60" s="1" t="s">
        <v>72</v>
      </c>
      <c r="S60" s="1" t="s">
        <v>661</v>
      </c>
      <c r="T60" s="1" t="s">
        <v>868</v>
      </c>
      <c r="U60" s="1"/>
      <c r="V60" s="1">
        <v>913000</v>
      </c>
      <c r="W60" s="1">
        <v>412110</v>
      </c>
      <c r="X60" s="1" t="s">
        <v>667</v>
      </c>
      <c r="Y60" s="1" t="s">
        <v>634</v>
      </c>
      <c r="Z60" s="1">
        <v>54.440621999999998</v>
      </c>
      <c r="AA60" s="1">
        <v>126.529372</v>
      </c>
      <c r="AB60" s="22"/>
      <c r="AC60" s="11"/>
    </row>
    <row r="61" spans="1:29" ht="15" customHeight="1" x14ac:dyDescent="0.25">
      <c r="A61" s="3">
        <v>8896</v>
      </c>
      <c r="B61" s="10" t="s">
        <v>20</v>
      </c>
      <c r="C61" s="10" t="s">
        <v>384</v>
      </c>
      <c r="D61" s="8"/>
      <c r="E61" s="12" t="s">
        <v>37</v>
      </c>
      <c r="F61" s="12" t="s">
        <v>37</v>
      </c>
      <c r="G61" s="8"/>
      <c r="K61" s="4" t="s">
        <v>37</v>
      </c>
      <c r="M61" s="40"/>
      <c r="N61" s="29"/>
      <c r="O61" s="40"/>
      <c r="P61" s="8"/>
      <c r="Q61" s="10" t="s">
        <v>385</v>
      </c>
      <c r="R61" s="3" t="s">
        <v>386</v>
      </c>
      <c r="S61" s="3" t="s">
        <v>661</v>
      </c>
      <c r="T61" s="3" t="s">
        <v>869</v>
      </c>
      <c r="U61" s="3" t="s">
        <v>663</v>
      </c>
      <c r="V61" s="3">
        <v>113311</v>
      </c>
      <c r="W61" s="3">
        <v>562230</v>
      </c>
      <c r="X61" s="3" t="s">
        <v>667</v>
      </c>
      <c r="Y61" s="3" t="s">
        <v>646</v>
      </c>
      <c r="Z61" s="3">
        <v>51.179237999999998</v>
      </c>
      <c r="AA61" s="3">
        <v>119.031475</v>
      </c>
      <c r="AB61" s="22">
        <v>37</v>
      </c>
      <c r="AC61" s="11" t="s">
        <v>60</v>
      </c>
    </row>
    <row r="62" spans="1:29" ht="15" customHeight="1" x14ac:dyDescent="0.25">
      <c r="A62" s="3">
        <v>9081</v>
      </c>
      <c r="B62" s="3" t="s">
        <v>2</v>
      </c>
      <c r="C62" s="10" t="s">
        <v>369</v>
      </c>
      <c r="D62" s="8"/>
      <c r="E62" s="12" t="s">
        <v>37</v>
      </c>
      <c r="F62" s="12" t="s">
        <v>37</v>
      </c>
      <c r="G62" s="8"/>
      <c r="M62" s="39"/>
      <c r="N62" s="28"/>
      <c r="O62" s="39"/>
      <c r="P62" s="8"/>
      <c r="Q62" s="10" t="s">
        <v>37</v>
      </c>
      <c r="R62" s="3" t="s">
        <v>390</v>
      </c>
      <c r="S62" s="3" t="s">
        <v>661</v>
      </c>
      <c r="T62" s="3" t="s">
        <v>871</v>
      </c>
      <c r="U62" s="3" t="s">
        <v>692</v>
      </c>
      <c r="V62" s="3">
        <v>562210</v>
      </c>
      <c r="W62" s="3">
        <v>562230</v>
      </c>
      <c r="X62" s="3" t="s">
        <v>667</v>
      </c>
      <c r="Y62" s="3" t="s">
        <v>628</v>
      </c>
      <c r="Z62" s="3">
        <v>50.010599999999997</v>
      </c>
      <c r="AA62" s="3">
        <v>125.355</v>
      </c>
      <c r="AB62" s="22">
        <v>2000</v>
      </c>
      <c r="AC62" s="11" t="s">
        <v>56</v>
      </c>
    </row>
    <row r="63" spans="1:29" ht="15" customHeight="1" x14ac:dyDescent="0.25">
      <c r="A63" s="3">
        <v>10611</v>
      </c>
      <c r="B63" s="10" t="s">
        <v>23</v>
      </c>
      <c r="C63" s="10" t="s">
        <v>391</v>
      </c>
      <c r="D63" s="8"/>
      <c r="E63" s="12">
        <v>11</v>
      </c>
      <c r="F63" s="12">
        <v>11</v>
      </c>
      <c r="G63" s="8"/>
      <c r="H63" s="45" t="s">
        <v>37</v>
      </c>
      <c r="I63" s="45" t="s">
        <v>37</v>
      </c>
      <c r="J63" s="45" t="s">
        <v>37</v>
      </c>
      <c r="K63" s="4" t="s">
        <v>37</v>
      </c>
      <c r="M63" s="40"/>
      <c r="N63" s="29"/>
      <c r="O63" s="40"/>
      <c r="P63" s="8"/>
      <c r="Q63" s="10" t="s">
        <v>37</v>
      </c>
      <c r="R63" s="10" t="s">
        <v>392</v>
      </c>
      <c r="S63" s="3" t="s">
        <v>661</v>
      </c>
      <c r="T63" s="3" t="s">
        <v>873</v>
      </c>
      <c r="U63" s="3" t="s">
        <v>663</v>
      </c>
      <c r="V63" s="3">
        <v>913000</v>
      </c>
      <c r="W63" s="3">
        <v>562230</v>
      </c>
      <c r="X63" s="3" t="s">
        <v>667</v>
      </c>
      <c r="Y63" s="3" t="s">
        <v>874</v>
      </c>
      <c r="Z63" s="10">
        <v>52.345829999999999</v>
      </c>
      <c r="AA63" s="10">
        <v>127.694861</v>
      </c>
      <c r="AB63" s="22">
        <v>365</v>
      </c>
      <c r="AC63" s="11" t="s">
        <v>60</v>
      </c>
    </row>
    <row r="64" spans="1:29" ht="15" customHeight="1" x14ac:dyDescent="0.25">
      <c r="A64" s="2">
        <v>10953</v>
      </c>
      <c r="B64" s="3" t="s">
        <v>24</v>
      </c>
      <c r="C64" s="3" t="s">
        <v>568</v>
      </c>
      <c r="D64" s="8"/>
      <c r="E64" s="12">
        <v>113</v>
      </c>
      <c r="F64" s="12">
        <v>115</v>
      </c>
      <c r="G64" s="8"/>
      <c r="H64" s="45" t="s">
        <v>37</v>
      </c>
      <c r="I64" s="45">
        <v>113</v>
      </c>
      <c r="J64" s="45" t="s">
        <v>37</v>
      </c>
      <c r="K64" s="4">
        <v>2020</v>
      </c>
      <c r="M64" s="39" t="s">
        <v>586</v>
      </c>
      <c r="N64" s="28">
        <v>2041</v>
      </c>
      <c r="O64" s="39"/>
      <c r="P64" s="8"/>
      <c r="Q64" s="3" t="s">
        <v>37</v>
      </c>
      <c r="R64" s="3" t="s">
        <v>131</v>
      </c>
      <c r="S64" s="2" t="s">
        <v>668</v>
      </c>
      <c r="T64" s="2" t="s">
        <v>875</v>
      </c>
      <c r="U64" s="2" t="s">
        <v>663</v>
      </c>
      <c r="V64" s="2">
        <v>913000</v>
      </c>
      <c r="W64" s="2">
        <v>562230</v>
      </c>
      <c r="X64" s="3" t="s">
        <v>667</v>
      </c>
      <c r="Y64" s="2" t="s">
        <v>629</v>
      </c>
      <c r="Z64" s="2">
        <v>52.926000000000002</v>
      </c>
      <c r="AA64" s="2">
        <v>123.578</v>
      </c>
      <c r="AB64" s="22"/>
      <c r="AC64" s="11"/>
    </row>
    <row r="65" spans="1:29" ht="15" customHeight="1" x14ac:dyDescent="0.25">
      <c r="A65" s="2">
        <v>11071</v>
      </c>
      <c r="B65" s="3" t="s">
        <v>24</v>
      </c>
      <c r="C65" s="3" t="s">
        <v>566</v>
      </c>
      <c r="D65" s="8"/>
      <c r="E65" s="12">
        <v>235</v>
      </c>
      <c r="F65" s="12">
        <v>240</v>
      </c>
      <c r="G65" s="8"/>
      <c r="H65" s="45" t="s">
        <v>37</v>
      </c>
      <c r="I65" s="45">
        <v>235</v>
      </c>
      <c r="J65" s="45" t="s">
        <v>37</v>
      </c>
      <c r="K65" s="4">
        <v>2020</v>
      </c>
      <c r="M65" s="39" t="s">
        <v>587</v>
      </c>
      <c r="N65" s="28">
        <v>2038</v>
      </c>
      <c r="O65" s="39"/>
      <c r="P65" s="8"/>
      <c r="Q65" s="3" t="s">
        <v>393</v>
      </c>
      <c r="R65" s="3" t="s">
        <v>131</v>
      </c>
      <c r="S65" s="2" t="s">
        <v>668</v>
      </c>
      <c r="T65" s="2" t="s">
        <v>876</v>
      </c>
      <c r="U65" s="2" t="s">
        <v>663</v>
      </c>
      <c r="V65" s="2">
        <v>913000</v>
      </c>
      <c r="W65" s="2">
        <v>562230</v>
      </c>
      <c r="X65" s="3" t="s">
        <v>667</v>
      </c>
      <c r="Y65" s="2" t="s">
        <v>629</v>
      </c>
      <c r="Z65" s="2">
        <v>51.471400000000003</v>
      </c>
      <c r="AA65" s="2">
        <v>121.11060000000001</v>
      </c>
      <c r="AB65" s="22"/>
      <c r="AC65" s="11"/>
    </row>
    <row r="66" spans="1:29" ht="15" customHeight="1" x14ac:dyDescent="0.25">
      <c r="A66" s="3">
        <v>11936</v>
      </c>
      <c r="B66" s="10" t="s">
        <v>15</v>
      </c>
      <c r="C66" s="10" t="s">
        <v>399</v>
      </c>
      <c r="D66" s="8"/>
      <c r="E66" s="12">
        <v>962</v>
      </c>
      <c r="F66" s="12">
        <v>962</v>
      </c>
      <c r="G66" s="8"/>
      <c r="H66" s="47"/>
      <c r="M66" s="40"/>
      <c r="N66" s="29"/>
      <c r="O66" s="40"/>
      <c r="P66" s="8"/>
      <c r="Q66" s="10" t="s">
        <v>400</v>
      </c>
      <c r="R66" s="3" t="s">
        <v>401</v>
      </c>
      <c r="S66" s="3" t="s">
        <v>661</v>
      </c>
      <c r="T66" s="3" t="s">
        <v>879</v>
      </c>
      <c r="V66" s="3">
        <v>914000</v>
      </c>
      <c r="W66" s="3">
        <v>412110</v>
      </c>
      <c r="X66" s="3" t="s">
        <v>667</v>
      </c>
      <c r="Y66" s="3" t="s">
        <v>880</v>
      </c>
      <c r="Z66" s="3">
        <v>55.230200000000004</v>
      </c>
      <c r="AA66" s="3">
        <v>129.04949999999999</v>
      </c>
      <c r="AB66" s="22" t="s">
        <v>402</v>
      </c>
      <c r="AC66" s="11"/>
    </row>
    <row r="67" spans="1:29" ht="15" customHeight="1" x14ac:dyDescent="0.25">
      <c r="A67" s="3">
        <v>12139</v>
      </c>
      <c r="B67" s="10" t="s">
        <v>13</v>
      </c>
      <c r="C67" s="10" t="s">
        <v>403</v>
      </c>
      <c r="D67" s="8"/>
      <c r="E67" s="12" t="s">
        <v>37</v>
      </c>
      <c r="F67" s="12" t="s">
        <v>37</v>
      </c>
      <c r="G67" s="8"/>
      <c r="H67" s="45" t="s">
        <v>37</v>
      </c>
      <c r="I67" s="45" t="s">
        <v>37</v>
      </c>
      <c r="K67" s="4" t="s">
        <v>37</v>
      </c>
      <c r="M67" s="40"/>
      <c r="N67" s="29"/>
      <c r="O67" s="40"/>
      <c r="P67" s="8"/>
      <c r="Q67" s="10" t="s">
        <v>37</v>
      </c>
      <c r="R67" s="3" t="s">
        <v>404</v>
      </c>
      <c r="S67" s="3" t="s">
        <v>661</v>
      </c>
      <c r="T67" s="3" t="s">
        <v>881</v>
      </c>
      <c r="U67" s="3" t="s">
        <v>663</v>
      </c>
      <c r="V67" s="3">
        <v>562210</v>
      </c>
      <c r="W67" s="3">
        <v>562230</v>
      </c>
      <c r="X67" s="3" t="s">
        <v>667</v>
      </c>
      <c r="Y67" s="3" t="s">
        <v>614</v>
      </c>
      <c r="Z67" s="3">
        <v>49.192172999999997</v>
      </c>
      <c r="AA67" s="3">
        <v>122.722376</v>
      </c>
      <c r="AB67" s="22">
        <v>2676</v>
      </c>
      <c r="AC67" s="11"/>
    </row>
    <row r="68" spans="1:29" ht="15" customHeight="1" x14ac:dyDescent="0.25">
      <c r="A68" s="19">
        <v>12218</v>
      </c>
      <c r="B68" s="10" t="s">
        <v>21</v>
      </c>
      <c r="C68" s="10" t="s">
        <v>411</v>
      </c>
      <c r="D68" s="8"/>
      <c r="E68" s="12">
        <v>146152</v>
      </c>
      <c r="F68" s="12">
        <v>142390</v>
      </c>
      <c r="G68" s="8"/>
      <c r="H68" s="45">
        <v>156566</v>
      </c>
      <c r="I68" s="45">
        <v>145704</v>
      </c>
      <c r="J68" s="45">
        <v>154079</v>
      </c>
      <c r="K68" s="4">
        <v>2021</v>
      </c>
      <c r="L68" s="4">
        <v>1966</v>
      </c>
      <c r="M68" s="40"/>
      <c r="N68" s="29">
        <v>2107</v>
      </c>
      <c r="O68" s="40">
        <v>3447122</v>
      </c>
      <c r="P68" s="8"/>
      <c r="Q68" s="10" t="s">
        <v>412</v>
      </c>
      <c r="R68" s="3" t="s">
        <v>413</v>
      </c>
      <c r="S68" s="3" t="s">
        <v>668</v>
      </c>
      <c r="T68" s="3" t="s">
        <v>886</v>
      </c>
      <c r="U68" s="3" t="s">
        <v>663</v>
      </c>
      <c r="V68" s="3">
        <v>913000</v>
      </c>
      <c r="X68" s="3" t="s">
        <v>667</v>
      </c>
      <c r="Y68" s="3" t="s">
        <v>618</v>
      </c>
      <c r="Z68" s="3">
        <v>49.954822999999998</v>
      </c>
      <c r="AA68" s="3">
        <v>119.42439299999999</v>
      </c>
      <c r="AB68" s="22">
        <v>170000</v>
      </c>
      <c r="AC68" s="11" t="s">
        <v>91</v>
      </c>
    </row>
    <row r="69" spans="1:29" ht="15" customHeight="1" x14ac:dyDescent="0.25">
      <c r="A69" s="3">
        <v>12659</v>
      </c>
      <c r="B69" s="10" t="s">
        <v>25</v>
      </c>
      <c r="C69" s="10" t="s">
        <v>561</v>
      </c>
      <c r="D69" s="8"/>
      <c r="E69" s="12">
        <v>145402</v>
      </c>
      <c r="F69" s="12">
        <v>149538</v>
      </c>
      <c r="G69" s="8"/>
      <c r="H69" s="47">
        <v>163359</v>
      </c>
      <c r="I69" s="47">
        <v>168221</v>
      </c>
      <c r="J69" s="47"/>
      <c r="K69" s="41" t="s">
        <v>597</v>
      </c>
      <c r="L69" s="4">
        <v>1950</v>
      </c>
      <c r="M69" s="40">
        <v>6977400</v>
      </c>
      <c r="N69" s="29">
        <v>2050</v>
      </c>
      <c r="O69" s="40">
        <v>4656617</v>
      </c>
      <c r="P69" s="8"/>
      <c r="Q69" s="10" t="s">
        <v>417</v>
      </c>
      <c r="R69" s="3" t="s">
        <v>418</v>
      </c>
      <c r="S69" s="3" t="s">
        <v>668</v>
      </c>
      <c r="T69" s="3" t="s">
        <v>888</v>
      </c>
      <c r="U69" s="3" t="s">
        <v>663</v>
      </c>
      <c r="V69" s="3">
        <v>913000</v>
      </c>
      <c r="W69" s="3">
        <v>562230</v>
      </c>
      <c r="X69" s="3" t="s">
        <v>667</v>
      </c>
      <c r="Y69" s="3" t="s">
        <v>889</v>
      </c>
      <c r="Z69" s="3">
        <v>48.536799999999999</v>
      </c>
      <c r="AA69" s="3">
        <v>123.46299999999999</v>
      </c>
      <c r="AB69" s="22">
        <v>161987</v>
      </c>
      <c r="AC69" s="11" t="s">
        <v>91</v>
      </c>
    </row>
    <row r="70" spans="1:29" ht="15" customHeight="1" x14ac:dyDescent="0.25">
      <c r="A70" s="3">
        <v>12982</v>
      </c>
      <c r="B70" s="10" t="s">
        <v>19</v>
      </c>
      <c r="C70" s="10" t="s">
        <v>419</v>
      </c>
      <c r="D70" s="8"/>
      <c r="E70" s="12" t="s">
        <v>37</v>
      </c>
      <c r="F70" s="12" t="s">
        <v>37</v>
      </c>
      <c r="G70" s="8"/>
      <c r="K70" s="4" t="s">
        <v>37</v>
      </c>
      <c r="M70" s="40"/>
      <c r="N70" s="29"/>
      <c r="O70" s="40"/>
      <c r="P70" s="8"/>
      <c r="Q70" s="10" t="s">
        <v>37</v>
      </c>
      <c r="R70" s="3" t="s">
        <v>420</v>
      </c>
      <c r="S70" s="3" t="s">
        <v>661</v>
      </c>
      <c r="T70" s="3" t="s">
        <v>890</v>
      </c>
      <c r="U70" s="3" t="s">
        <v>692</v>
      </c>
      <c r="V70" s="3">
        <v>562210</v>
      </c>
      <c r="W70" s="3">
        <v>562230</v>
      </c>
      <c r="X70" s="3" t="s">
        <v>664</v>
      </c>
      <c r="Y70" s="3" t="s">
        <v>891</v>
      </c>
      <c r="Z70" s="3">
        <v>48.870600000000003</v>
      </c>
      <c r="AA70" s="3">
        <v>123.666</v>
      </c>
      <c r="AB70" s="22">
        <v>882</v>
      </c>
      <c r="AC70" s="11" t="s">
        <v>60</v>
      </c>
    </row>
    <row r="71" spans="1:29" ht="15" customHeight="1" x14ac:dyDescent="0.25">
      <c r="A71" s="3">
        <v>14834</v>
      </c>
      <c r="B71" s="3" t="s">
        <v>10</v>
      </c>
      <c r="C71" s="10" t="s">
        <v>422</v>
      </c>
      <c r="D71" s="8"/>
      <c r="E71" s="12" t="s">
        <v>424</v>
      </c>
      <c r="F71" s="12" t="s">
        <v>37</v>
      </c>
      <c r="G71" s="8"/>
      <c r="M71" s="39"/>
      <c r="N71" s="28"/>
      <c r="O71" s="39"/>
      <c r="P71" s="8"/>
      <c r="Q71" s="10"/>
      <c r="R71" s="3" t="s">
        <v>423</v>
      </c>
      <c r="S71" s="3" t="s">
        <v>661</v>
      </c>
      <c r="T71" s="3" t="s">
        <v>893</v>
      </c>
      <c r="U71" s="3" t="s">
        <v>663</v>
      </c>
      <c r="V71" s="3">
        <v>913000</v>
      </c>
      <c r="W71" s="3">
        <v>562230</v>
      </c>
      <c r="X71" s="3" t="s">
        <v>667</v>
      </c>
      <c r="Y71" s="3" t="s">
        <v>894</v>
      </c>
      <c r="Z71" s="3">
        <v>54.007199999999997</v>
      </c>
      <c r="AA71" s="3">
        <v>132.10400000000001</v>
      </c>
      <c r="AB71" s="22">
        <v>100</v>
      </c>
      <c r="AC71" s="11" t="s">
        <v>60</v>
      </c>
    </row>
    <row r="72" spans="1:29" ht="15" customHeight="1" x14ac:dyDescent="0.25">
      <c r="A72" s="19">
        <v>15273</v>
      </c>
      <c r="B72" s="10" t="s">
        <v>6</v>
      </c>
      <c r="C72" s="10" t="s">
        <v>425</v>
      </c>
      <c r="D72" s="8"/>
      <c r="E72" s="12">
        <v>4167</v>
      </c>
      <c r="F72" s="12">
        <v>4598</v>
      </c>
      <c r="G72" s="58"/>
      <c r="H72" s="47">
        <v>4231</v>
      </c>
      <c r="I72" s="45">
        <v>4167</v>
      </c>
      <c r="J72" s="45">
        <v>4598</v>
      </c>
      <c r="K72" s="4">
        <v>2021</v>
      </c>
      <c r="M72" s="40"/>
      <c r="N72" s="29"/>
      <c r="O72" s="60">
        <v>171447</v>
      </c>
      <c r="P72" s="8"/>
      <c r="Q72" s="10" t="s">
        <v>606</v>
      </c>
      <c r="R72" s="10" t="s">
        <v>607</v>
      </c>
      <c r="S72" s="3" t="s">
        <v>668</v>
      </c>
      <c r="T72" s="3" t="s">
        <v>895</v>
      </c>
      <c r="U72" s="3" t="s">
        <v>663</v>
      </c>
      <c r="V72" s="3">
        <v>913000</v>
      </c>
      <c r="W72" s="3">
        <v>562230</v>
      </c>
      <c r="X72" s="3" t="s">
        <v>667</v>
      </c>
      <c r="Y72" s="3" t="s">
        <v>639</v>
      </c>
      <c r="Z72" s="10">
        <v>49.058399999999999</v>
      </c>
      <c r="AA72" s="10">
        <v>119.5247</v>
      </c>
      <c r="AB72" s="22">
        <v>4231</v>
      </c>
      <c r="AC72" s="11" t="s">
        <v>38</v>
      </c>
    </row>
    <row r="73" spans="1:29" ht="15" customHeight="1" x14ac:dyDescent="0.25">
      <c r="A73" s="19">
        <v>15274</v>
      </c>
      <c r="B73" s="10" t="s">
        <v>6</v>
      </c>
      <c r="C73" s="10" t="s">
        <v>426</v>
      </c>
      <c r="D73" s="8"/>
      <c r="E73" s="12">
        <v>28891</v>
      </c>
      <c r="F73" s="12">
        <v>26766</v>
      </c>
      <c r="G73" s="8"/>
      <c r="H73" s="47">
        <v>28891</v>
      </c>
      <c r="I73" s="45">
        <v>26766</v>
      </c>
      <c r="J73" s="45" t="s">
        <v>37</v>
      </c>
      <c r="K73" s="4">
        <v>2020</v>
      </c>
      <c r="L73" s="4">
        <v>1972</v>
      </c>
      <c r="M73" s="40">
        <v>3883400</v>
      </c>
      <c r="N73" s="29">
        <v>2104</v>
      </c>
      <c r="O73" s="40">
        <v>1167000</v>
      </c>
      <c r="P73" s="8"/>
      <c r="Q73" s="10" t="s">
        <v>427</v>
      </c>
      <c r="R73" s="3" t="s">
        <v>428</v>
      </c>
      <c r="S73" s="3" t="s">
        <v>668</v>
      </c>
      <c r="T73" s="3" t="s">
        <v>896</v>
      </c>
      <c r="U73" s="3" t="s">
        <v>663</v>
      </c>
      <c r="V73" s="3">
        <v>913000</v>
      </c>
      <c r="W73" s="3">
        <v>562230</v>
      </c>
      <c r="X73" s="3" t="s">
        <v>667</v>
      </c>
      <c r="Y73" s="3" t="s">
        <v>627</v>
      </c>
      <c r="Z73" s="3">
        <v>49.521942000000003</v>
      </c>
      <c r="AA73" s="3">
        <v>119.546251</v>
      </c>
      <c r="AB73" s="22">
        <v>5000</v>
      </c>
      <c r="AC73" s="11" t="s">
        <v>81</v>
      </c>
    </row>
    <row r="74" spans="1:29" ht="15" customHeight="1" x14ac:dyDescent="0.25">
      <c r="A74" s="19">
        <v>15275</v>
      </c>
      <c r="B74" s="10" t="s">
        <v>6</v>
      </c>
      <c r="C74" s="10" t="s">
        <v>429</v>
      </c>
      <c r="D74" s="8"/>
      <c r="E74" s="12">
        <v>5553</v>
      </c>
      <c r="F74" s="12">
        <v>4584</v>
      </c>
      <c r="G74" s="8"/>
      <c r="H74" s="47"/>
      <c r="M74" s="40"/>
      <c r="N74" s="29"/>
      <c r="O74" s="40">
        <v>160739</v>
      </c>
      <c r="P74" s="8"/>
      <c r="Q74" s="10" t="s">
        <v>430</v>
      </c>
      <c r="R74" s="3" t="s">
        <v>431</v>
      </c>
      <c r="S74" s="3" t="s">
        <v>668</v>
      </c>
      <c r="T74" s="3" t="s">
        <v>897</v>
      </c>
      <c r="U74" s="3" t="s">
        <v>692</v>
      </c>
      <c r="V74" s="3">
        <v>913000</v>
      </c>
      <c r="W74" s="3">
        <v>562230</v>
      </c>
      <c r="X74" s="3" t="s">
        <v>667</v>
      </c>
      <c r="Y74" s="3" t="s">
        <v>611</v>
      </c>
      <c r="Z74" s="3">
        <v>49.592100000000002</v>
      </c>
      <c r="AA74" s="3">
        <v>119.7311</v>
      </c>
      <c r="AB74" s="22">
        <v>12000</v>
      </c>
      <c r="AC74" s="11" t="s">
        <v>38</v>
      </c>
    </row>
    <row r="75" spans="1:29" ht="15" customHeight="1" x14ac:dyDescent="0.25">
      <c r="A75" s="19">
        <v>15276</v>
      </c>
      <c r="B75" s="10" t="s">
        <v>6</v>
      </c>
      <c r="C75" s="10" t="s">
        <v>432</v>
      </c>
      <c r="D75" s="8"/>
      <c r="E75" s="12">
        <v>2697</v>
      </c>
      <c r="F75" s="12">
        <v>2595</v>
      </c>
      <c r="G75" s="8"/>
      <c r="H75" s="47"/>
      <c r="M75" s="40"/>
      <c r="N75" s="29"/>
      <c r="O75" s="40">
        <v>189025</v>
      </c>
      <c r="P75" s="8"/>
      <c r="Q75" s="10" t="s">
        <v>433</v>
      </c>
      <c r="R75" s="3" t="s">
        <v>434</v>
      </c>
      <c r="S75" s="3" t="s">
        <v>668</v>
      </c>
      <c r="T75" s="3" t="s">
        <v>898</v>
      </c>
      <c r="U75" s="3" t="s">
        <v>663</v>
      </c>
      <c r="V75" s="3">
        <v>913000</v>
      </c>
      <c r="W75" s="3">
        <v>562230</v>
      </c>
      <c r="X75" s="3" t="s">
        <v>667</v>
      </c>
      <c r="Y75" s="3" t="s">
        <v>641</v>
      </c>
      <c r="Z75" s="3">
        <v>49.4709</v>
      </c>
      <c r="AA75" s="3">
        <v>120.49679999999999</v>
      </c>
      <c r="AB75" s="22">
        <v>20075</v>
      </c>
      <c r="AC75" s="11" t="s">
        <v>38</v>
      </c>
    </row>
    <row r="76" spans="1:29" ht="15" customHeight="1" x14ac:dyDescent="0.25">
      <c r="A76" s="19">
        <v>15279</v>
      </c>
      <c r="B76" s="10" t="s">
        <v>6</v>
      </c>
      <c r="C76" s="10" t="s">
        <v>437</v>
      </c>
      <c r="D76" s="8"/>
      <c r="E76" s="12">
        <v>1786</v>
      </c>
      <c r="F76" s="12">
        <v>2224</v>
      </c>
      <c r="G76" s="8"/>
      <c r="H76" s="47">
        <v>1786</v>
      </c>
      <c r="I76" s="45">
        <v>2224</v>
      </c>
      <c r="J76" s="45">
        <v>2270</v>
      </c>
      <c r="K76" s="4">
        <v>2021</v>
      </c>
      <c r="L76" s="4">
        <v>1979</v>
      </c>
      <c r="M76" s="40">
        <v>220287</v>
      </c>
      <c r="N76" s="29">
        <v>2062</v>
      </c>
      <c r="O76" s="40">
        <v>86624</v>
      </c>
      <c r="P76" s="8"/>
      <c r="Q76" s="10" t="s">
        <v>438</v>
      </c>
      <c r="R76" s="3" t="s">
        <v>428</v>
      </c>
      <c r="S76" s="3" t="s">
        <v>668</v>
      </c>
      <c r="T76" s="3" t="s">
        <v>900</v>
      </c>
      <c r="U76" s="3" t="s">
        <v>663</v>
      </c>
      <c r="V76" s="3">
        <v>913000</v>
      </c>
      <c r="W76" s="3">
        <v>562230</v>
      </c>
      <c r="X76" s="3" t="s">
        <v>667</v>
      </c>
      <c r="Y76" s="3" t="s">
        <v>901</v>
      </c>
      <c r="Z76" s="3">
        <v>49.339799999999997</v>
      </c>
      <c r="AA76" s="3">
        <v>119.5172</v>
      </c>
      <c r="AB76" s="22">
        <v>5000</v>
      </c>
      <c r="AC76" s="11" t="s">
        <v>56</v>
      </c>
    </row>
    <row r="77" spans="1:29" ht="15" customHeight="1" x14ac:dyDescent="0.25">
      <c r="A77" s="19">
        <v>15280</v>
      </c>
      <c r="B77" s="10" t="s">
        <v>6</v>
      </c>
      <c r="C77" s="10" t="s">
        <v>439</v>
      </c>
      <c r="D77" s="8"/>
      <c r="E77" s="12">
        <v>6715</v>
      </c>
      <c r="F77" s="12">
        <v>7356</v>
      </c>
      <c r="G77" s="8"/>
      <c r="H77" s="47"/>
      <c r="M77" s="40"/>
      <c r="N77" s="29"/>
      <c r="O77" s="40">
        <v>196682</v>
      </c>
      <c r="P77" s="8"/>
      <c r="Q77" s="10" t="s">
        <v>440</v>
      </c>
      <c r="R77" s="3" t="s">
        <v>428</v>
      </c>
      <c r="S77" s="3" t="s">
        <v>668</v>
      </c>
      <c r="T77" s="3" t="s">
        <v>898</v>
      </c>
      <c r="U77" s="3" t="s">
        <v>663</v>
      </c>
      <c r="V77" s="3">
        <v>913000</v>
      </c>
      <c r="W77" s="3">
        <v>562230</v>
      </c>
      <c r="X77" s="3" t="s">
        <v>667</v>
      </c>
      <c r="Y77" s="3" t="s">
        <v>637</v>
      </c>
      <c r="Z77" s="3">
        <v>49.126899999999999</v>
      </c>
      <c r="AA77" s="3">
        <v>119.5506</v>
      </c>
      <c r="AB77" s="22">
        <v>12000</v>
      </c>
      <c r="AC77" s="11" t="s">
        <v>38</v>
      </c>
    </row>
    <row r="78" spans="1:29" ht="15" customHeight="1" x14ac:dyDescent="0.25">
      <c r="A78" s="19">
        <v>15282</v>
      </c>
      <c r="B78" s="10" t="s">
        <v>9</v>
      </c>
      <c r="C78" s="10" t="s">
        <v>444</v>
      </c>
      <c r="D78" s="8"/>
      <c r="E78" s="12">
        <v>1990</v>
      </c>
      <c r="F78" s="12">
        <v>1971</v>
      </c>
      <c r="G78" s="8"/>
      <c r="H78" s="47"/>
      <c r="M78" s="40"/>
      <c r="N78" s="29"/>
      <c r="O78" s="40">
        <v>79446</v>
      </c>
      <c r="P78" s="8"/>
      <c r="Q78" s="10" t="s">
        <v>445</v>
      </c>
      <c r="R78" s="3" t="s">
        <v>443</v>
      </c>
      <c r="S78" s="3" t="s">
        <v>668</v>
      </c>
      <c r="T78" s="3" t="s">
        <v>887</v>
      </c>
      <c r="U78" s="3" t="s">
        <v>692</v>
      </c>
      <c r="V78" s="3">
        <v>913000</v>
      </c>
      <c r="W78" s="3">
        <v>562230</v>
      </c>
      <c r="X78" s="3" t="s">
        <v>667</v>
      </c>
      <c r="Y78" s="3" t="s">
        <v>903</v>
      </c>
      <c r="Z78" s="3">
        <v>50.296999999999997</v>
      </c>
      <c r="AA78" s="3">
        <v>118.95026</v>
      </c>
      <c r="AB78" s="22">
        <v>5000</v>
      </c>
      <c r="AC78" s="11" t="s">
        <v>56</v>
      </c>
    </row>
    <row r="79" spans="1:29" ht="15" customHeight="1" x14ac:dyDescent="0.25">
      <c r="A79" s="19">
        <v>15284</v>
      </c>
      <c r="B79" s="10" t="s">
        <v>9</v>
      </c>
      <c r="C79" s="10" t="s">
        <v>449</v>
      </c>
      <c r="D79" s="8"/>
      <c r="E79" s="12">
        <v>13018</v>
      </c>
      <c r="F79" s="12">
        <v>12823</v>
      </c>
      <c r="G79" s="8"/>
      <c r="H79" s="47"/>
      <c r="I79" s="47"/>
      <c r="J79" s="47">
        <v>14166</v>
      </c>
      <c r="K79" s="4">
        <v>2021</v>
      </c>
      <c r="L79" s="4">
        <v>1975</v>
      </c>
      <c r="M79" s="39"/>
      <c r="N79" s="28">
        <v>2025</v>
      </c>
      <c r="O79" s="39">
        <v>426653</v>
      </c>
      <c r="P79" s="8"/>
      <c r="Q79" s="10" t="s">
        <v>450</v>
      </c>
      <c r="R79" s="3" t="s">
        <v>443</v>
      </c>
      <c r="S79" s="3" t="s">
        <v>668</v>
      </c>
      <c r="T79" s="3" t="s">
        <v>904</v>
      </c>
      <c r="U79" s="3" t="s">
        <v>663</v>
      </c>
      <c r="V79" s="3">
        <v>913000</v>
      </c>
      <c r="W79" s="3">
        <v>562230</v>
      </c>
      <c r="X79" s="3" t="s">
        <v>667</v>
      </c>
      <c r="Y79" s="3" t="s">
        <v>626</v>
      </c>
      <c r="Z79" s="3">
        <v>50.446984</v>
      </c>
      <c r="AA79" s="3">
        <v>119.167929</v>
      </c>
      <c r="AB79" s="22">
        <v>13035</v>
      </c>
      <c r="AC79" s="11" t="s">
        <v>38</v>
      </c>
    </row>
    <row r="80" spans="1:29" ht="15" customHeight="1" x14ac:dyDescent="0.25">
      <c r="A80" s="19">
        <v>15286</v>
      </c>
      <c r="B80" s="10" t="s">
        <v>9</v>
      </c>
      <c r="C80" s="10" t="s">
        <v>453</v>
      </c>
      <c r="D80" s="8"/>
      <c r="E80" s="12">
        <v>30913</v>
      </c>
      <c r="F80" s="12">
        <v>31193</v>
      </c>
      <c r="G80" s="8"/>
      <c r="H80" s="47">
        <v>30912</v>
      </c>
      <c r="I80" s="45">
        <v>33697</v>
      </c>
      <c r="J80" s="45">
        <v>33697</v>
      </c>
      <c r="K80" s="4">
        <v>2021</v>
      </c>
      <c r="L80" s="4">
        <v>1979</v>
      </c>
      <c r="M80" s="40">
        <v>2642800</v>
      </c>
      <c r="N80" s="29">
        <v>2059</v>
      </c>
      <c r="O80" s="40">
        <v>1163735</v>
      </c>
      <c r="P80" s="8"/>
      <c r="Q80" s="10" t="s">
        <v>454</v>
      </c>
      <c r="R80" s="3" t="s">
        <v>443</v>
      </c>
      <c r="S80" s="3" t="s">
        <v>668</v>
      </c>
      <c r="T80" s="3" t="s">
        <v>905</v>
      </c>
      <c r="U80" s="3" t="s">
        <v>663</v>
      </c>
      <c r="V80" s="3">
        <v>913000</v>
      </c>
      <c r="W80" s="3">
        <v>562230</v>
      </c>
      <c r="X80" s="3" t="s">
        <v>667</v>
      </c>
      <c r="Y80" s="3" t="s">
        <v>645</v>
      </c>
      <c r="Z80" s="3">
        <v>50.220528000000002</v>
      </c>
      <c r="AA80" s="3">
        <v>119.30312000000001</v>
      </c>
      <c r="AB80" s="22">
        <v>45000</v>
      </c>
      <c r="AC80" s="11" t="s">
        <v>91</v>
      </c>
    </row>
    <row r="81" spans="1:29" ht="15" customHeight="1" x14ac:dyDescent="0.25">
      <c r="A81" s="19">
        <v>15288</v>
      </c>
      <c r="B81" s="10" t="s">
        <v>9</v>
      </c>
      <c r="C81" s="10" t="s">
        <v>457</v>
      </c>
      <c r="D81" s="8"/>
      <c r="E81" s="12">
        <v>0</v>
      </c>
      <c r="F81" s="12">
        <v>0</v>
      </c>
      <c r="G81" s="8"/>
      <c r="H81" s="47">
        <f>7692*1.3</f>
        <v>9999.6</v>
      </c>
      <c r="I81" s="47">
        <f>3880*1.3</f>
        <v>5044</v>
      </c>
      <c r="J81" s="47">
        <f>7226*1.3</f>
        <v>9393.8000000000011</v>
      </c>
      <c r="K81" s="4">
        <v>2021</v>
      </c>
      <c r="L81" s="4">
        <v>1983</v>
      </c>
      <c r="M81" s="40">
        <v>960000</v>
      </c>
      <c r="N81" s="29"/>
      <c r="O81" s="40">
        <v>510000</v>
      </c>
      <c r="P81" s="8"/>
      <c r="Q81" s="10" t="s">
        <v>458</v>
      </c>
      <c r="R81" s="3" t="s">
        <v>459</v>
      </c>
      <c r="S81" s="3" t="s">
        <v>668</v>
      </c>
      <c r="T81" s="3" t="s">
        <v>887</v>
      </c>
      <c r="U81" s="3" t="s">
        <v>663</v>
      </c>
      <c r="V81" s="3">
        <v>913000</v>
      </c>
      <c r="W81" s="3">
        <v>562230</v>
      </c>
      <c r="X81" s="3" t="s">
        <v>667</v>
      </c>
      <c r="Y81" s="3" t="s">
        <v>645</v>
      </c>
      <c r="Z81" s="3">
        <v>50.236350000000002</v>
      </c>
      <c r="AA81" s="3">
        <v>119.31784399999999</v>
      </c>
      <c r="AB81" s="22">
        <v>15200</v>
      </c>
      <c r="AC81" s="11" t="s">
        <v>39</v>
      </c>
    </row>
    <row r="82" spans="1:29" ht="15" customHeight="1" x14ac:dyDescent="0.25">
      <c r="A82" s="3">
        <v>15290</v>
      </c>
      <c r="B82" s="10" t="s">
        <v>14</v>
      </c>
      <c r="C82" s="10" t="s">
        <v>462</v>
      </c>
      <c r="D82" s="8"/>
      <c r="E82" s="12">
        <v>5143</v>
      </c>
      <c r="F82" s="12">
        <v>4802</v>
      </c>
      <c r="G82" s="8"/>
      <c r="H82" s="47"/>
      <c r="I82" s="47">
        <v>4787</v>
      </c>
      <c r="J82" s="47">
        <v>6946</v>
      </c>
      <c r="K82" s="4">
        <v>2021</v>
      </c>
      <c r="M82" s="40">
        <f>109776+72070+110522</f>
        <v>292368</v>
      </c>
      <c r="N82" s="29">
        <v>2046</v>
      </c>
      <c r="O82" s="40">
        <v>143296</v>
      </c>
      <c r="P82" s="8"/>
      <c r="Q82" s="10" t="s">
        <v>463</v>
      </c>
      <c r="R82" s="3" t="s">
        <v>129</v>
      </c>
      <c r="S82" s="3" t="s">
        <v>668</v>
      </c>
      <c r="T82" s="3" t="s">
        <v>906</v>
      </c>
      <c r="U82" s="3" t="s">
        <v>692</v>
      </c>
      <c r="V82" s="3">
        <v>913000</v>
      </c>
      <c r="W82" s="3">
        <v>562230</v>
      </c>
      <c r="X82" s="3" t="s">
        <v>667</v>
      </c>
      <c r="Y82" s="3" t="s">
        <v>633</v>
      </c>
      <c r="Z82" s="3">
        <v>49.049799999999998</v>
      </c>
      <c r="AA82" s="3">
        <v>118.4421</v>
      </c>
      <c r="AB82" s="22">
        <v>7000</v>
      </c>
      <c r="AC82" s="11" t="s">
        <v>38</v>
      </c>
    </row>
    <row r="83" spans="1:29" ht="15" customHeight="1" x14ac:dyDescent="0.25">
      <c r="A83" s="3">
        <v>15294</v>
      </c>
      <c r="B83" s="10" t="s">
        <v>14</v>
      </c>
      <c r="C83" s="10" t="s">
        <v>468</v>
      </c>
      <c r="D83" s="8"/>
      <c r="E83" s="12">
        <v>827</v>
      </c>
      <c r="F83" s="12">
        <v>773</v>
      </c>
      <c r="G83" s="8"/>
      <c r="H83" s="47"/>
      <c r="J83" s="45">
        <v>1168</v>
      </c>
      <c r="K83" s="4">
        <v>2021</v>
      </c>
      <c r="M83" s="40">
        <v>132675</v>
      </c>
      <c r="N83" s="29">
        <v>2134</v>
      </c>
      <c r="O83" s="40"/>
      <c r="P83" s="8"/>
      <c r="Q83" s="10" t="s">
        <v>469</v>
      </c>
      <c r="R83" s="3" t="s">
        <v>129</v>
      </c>
      <c r="S83" s="3" t="s">
        <v>668</v>
      </c>
      <c r="T83" s="3" t="s">
        <v>906</v>
      </c>
      <c r="U83" s="3" t="s">
        <v>692</v>
      </c>
      <c r="V83" s="3">
        <v>913000</v>
      </c>
      <c r="W83" s="3">
        <v>562230</v>
      </c>
      <c r="X83" s="3" t="s">
        <v>667</v>
      </c>
      <c r="Y83" s="3" t="s">
        <v>907</v>
      </c>
      <c r="Z83" s="3">
        <v>49.099899999999998</v>
      </c>
      <c r="AA83" s="3">
        <v>118.6977</v>
      </c>
      <c r="AB83" s="22">
        <v>1000</v>
      </c>
      <c r="AC83" s="11" t="s">
        <v>46</v>
      </c>
    </row>
    <row r="84" spans="1:29" ht="15" customHeight="1" x14ac:dyDescent="0.25">
      <c r="A84" s="3">
        <v>15681</v>
      </c>
      <c r="B84" s="10" t="s">
        <v>15</v>
      </c>
      <c r="C84" s="10" t="s">
        <v>476</v>
      </c>
      <c r="D84" s="16"/>
      <c r="E84" s="12">
        <v>1598</v>
      </c>
      <c r="F84" s="12">
        <v>7362</v>
      </c>
      <c r="G84" s="16"/>
      <c r="H84" s="47"/>
      <c r="I84" s="47"/>
      <c r="J84" s="47">
        <v>2031</v>
      </c>
      <c r="K84" s="4">
        <v>2021</v>
      </c>
      <c r="L84" s="4">
        <v>2001</v>
      </c>
      <c r="M84" s="40">
        <v>316759</v>
      </c>
      <c r="N84" s="29">
        <v>2071</v>
      </c>
      <c r="O84" s="40">
        <v>25705</v>
      </c>
      <c r="P84" s="16"/>
      <c r="Q84" s="10" t="s">
        <v>477</v>
      </c>
      <c r="R84" s="1" t="s">
        <v>239</v>
      </c>
      <c r="S84" s="1" t="s">
        <v>668</v>
      </c>
      <c r="T84" s="1" t="s">
        <v>910</v>
      </c>
      <c r="U84" s="1"/>
      <c r="V84" s="1">
        <v>913000</v>
      </c>
      <c r="W84" s="1">
        <v>412110</v>
      </c>
      <c r="X84" s="1" t="s">
        <v>667</v>
      </c>
      <c r="Y84" s="1" t="s">
        <v>610</v>
      </c>
      <c r="Z84" s="1">
        <v>56.055360999999998</v>
      </c>
      <c r="AA84" s="1">
        <v>129.178629</v>
      </c>
      <c r="AB84" s="22"/>
      <c r="AC84" s="11"/>
    </row>
    <row r="85" spans="1:29" ht="15" customHeight="1" x14ac:dyDescent="0.25">
      <c r="A85" s="3">
        <v>15821</v>
      </c>
      <c r="B85" s="10" t="s">
        <v>20</v>
      </c>
      <c r="C85" s="10" t="s">
        <v>478</v>
      </c>
      <c r="D85" s="8"/>
      <c r="E85" s="12">
        <v>7300</v>
      </c>
      <c r="F85" s="12">
        <v>7343</v>
      </c>
      <c r="G85" s="8"/>
      <c r="H85" s="47">
        <v>7300</v>
      </c>
      <c r="I85" s="45">
        <v>7343</v>
      </c>
      <c r="J85" s="45">
        <v>6867</v>
      </c>
      <c r="K85" s="4">
        <v>2021</v>
      </c>
      <c r="L85" s="4">
        <v>1970</v>
      </c>
      <c r="M85" s="40">
        <v>247161</v>
      </c>
      <c r="N85" s="29">
        <f>2021+18</f>
        <v>2039</v>
      </c>
      <c r="O85" s="40">
        <v>210770</v>
      </c>
      <c r="P85" s="8"/>
      <c r="Q85" s="10" t="s">
        <v>479</v>
      </c>
      <c r="R85" s="3" t="s">
        <v>50</v>
      </c>
      <c r="S85" s="3" t="s">
        <v>668</v>
      </c>
      <c r="T85" s="3" t="s">
        <v>911</v>
      </c>
      <c r="U85" s="3" t="s">
        <v>663</v>
      </c>
      <c r="V85" s="3">
        <v>913000</v>
      </c>
      <c r="W85" s="3">
        <v>562230</v>
      </c>
      <c r="X85" s="3" t="s">
        <v>667</v>
      </c>
      <c r="Y85" s="3" t="s">
        <v>642</v>
      </c>
      <c r="Z85" s="3">
        <v>51.028500000000001</v>
      </c>
      <c r="AA85" s="3">
        <v>118.2349</v>
      </c>
      <c r="AB85" s="22">
        <v>8396</v>
      </c>
      <c r="AC85" s="11" t="s">
        <v>39</v>
      </c>
    </row>
    <row r="86" spans="1:29" ht="15" customHeight="1" x14ac:dyDescent="0.25">
      <c r="A86" s="3">
        <v>15962</v>
      </c>
      <c r="B86" s="10" t="s">
        <v>18</v>
      </c>
      <c r="C86" s="10" t="s">
        <v>480</v>
      </c>
      <c r="D86" s="8"/>
      <c r="E86" s="12">
        <v>32096</v>
      </c>
      <c r="F86" s="12">
        <v>34553</v>
      </c>
      <c r="G86" s="8"/>
      <c r="H86" s="45">
        <v>32493</v>
      </c>
      <c r="I86" s="45">
        <v>34553</v>
      </c>
      <c r="J86" s="45">
        <v>34978</v>
      </c>
      <c r="K86" s="4">
        <v>2021</v>
      </c>
      <c r="L86" s="4">
        <v>2000</v>
      </c>
      <c r="M86" s="40" t="s">
        <v>600</v>
      </c>
      <c r="N86" s="29">
        <v>2029</v>
      </c>
      <c r="O86" s="40">
        <v>639178</v>
      </c>
      <c r="P86" s="8"/>
      <c r="Q86" s="10" t="s">
        <v>88</v>
      </c>
      <c r="R86" s="10" t="s">
        <v>89</v>
      </c>
      <c r="S86" s="3" t="s">
        <v>668</v>
      </c>
      <c r="T86" s="3" t="s">
        <v>912</v>
      </c>
      <c r="U86" s="3" t="s">
        <v>663</v>
      </c>
      <c r="V86" s="3">
        <v>913000</v>
      </c>
      <c r="W86" s="3">
        <v>562230</v>
      </c>
      <c r="X86" s="3" t="s">
        <v>667</v>
      </c>
      <c r="Y86" s="3" t="s">
        <v>676</v>
      </c>
      <c r="Z86" s="10">
        <v>49.588056000000002</v>
      </c>
      <c r="AA86" s="10">
        <v>115.663056</v>
      </c>
      <c r="AB86" s="22">
        <v>35000</v>
      </c>
      <c r="AC86" s="11" t="s">
        <v>39</v>
      </c>
    </row>
    <row r="87" spans="1:29" ht="15" customHeight="1" x14ac:dyDescent="0.25">
      <c r="A87" s="3">
        <v>16521</v>
      </c>
      <c r="B87" s="10" t="s">
        <v>22</v>
      </c>
      <c r="C87" s="10" t="s">
        <v>483</v>
      </c>
      <c r="D87" s="8"/>
      <c r="E87" s="12">
        <v>1878</v>
      </c>
      <c r="F87" s="12">
        <v>1855</v>
      </c>
      <c r="G87" s="8"/>
      <c r="H87" s="47" t="s">
        <v>37</v>
      </c>
      <c r="I87" s="45" t="s">
        <v>37</v>
      </c>
      <c r="J87" s="45" t="s">
        <v>37</v>
      </c>
      <c r="K87" s="4">
        <v>2018</v>
      </c>
      <c r="L87" s="4">
        <v>1977</v>
      </c>
      <c r="M87" s="40"/>
      <c r="N87" s="29">
        <v>2021</v>
      </c>
      <c r="O87" s="40">
        <v>62142</v>
      </c>
      <c r="P87" s="8"/>
      <c r="Q87" s="10" t="s">
        <v>484</v>
      </c>
      <c r="R87" s="3" t="s">
        <v>230</v>
      </c>
      <c r="S87" s="3" t="s">
        <v>668</v>
      </c>
      <c r="T87" s="3" t="s">
        <v>914</v>
      </c>
      <c r="U87" s="3" t="s">
        <v>663</v>
      </c>
      <c r="V87" s="3">
        <v>913000</v>
      </c>
      <c r="W87" s="3">
        <v>562230</v>
      </c>
      <c r="X87" s="3" t="s">
        <v>667</v>
      </c>
      <c r="Y87" s="3" t="s">
        <v>784</v>
      </c>
      <c r="Z87" s="3">
        <v>50.2682</v>
      </c>
      <c r="AA87" s="3">
        <v>117.7974</v>
      </c>
      <c r="AB87" s="22">
        <v>1925</v>
      </c>
      <c r="AC87" s="11" t="s">
        <v>56</v>
      </c>
    </row>
    <row r="88" spans="1:29" ht="15" customHeight="1" x14ac:dyDescent="0.25">
      <c r="A88" s="2">
        <v>16556</v>
      </c>
      <c r="B88" s="3" t="s">
        <v>24</v>
      </c>
      <c r="C88" s="3" t="s">
        <v>567</v>
      </c>
      <c r="D88" s="8"/>
      <c r="E88" s="12">
        <v>10772</v>
      </c>
      <c r="F88" s="12">
        <v>10781</v>
      </c>
      <c r="G88" s="8"/>
      <c r="H88" s="47">
        <v>10772</v>
      </c>
      <c r="I88" s="45">
        <v>10781</v>
      </c>
      <c r="J88" s="45">
        <v>11036</v>
      </c>
      <c r="K88" s="4">
        <v>2021</v>
      </c>
      <c r="L88" s="4">
        <v>2002</v>
      </c>
      <c r="M88" s="39"/>
      <c r="N88" s="28"/>
      <c r="O88" s="39">
        <v>202023</v>
      </c>
      <c r="P88" s="8"/>
      <c r="Q88" s="3" t="s">
        <v>486</v>
      </c>
      <c r="R88" s="3" t="s">
        <v>131</v>
      </c>
      <c r="S88" s="3" t="s">
        <v>668</v>
      </c>
      <c r="T88" s="3" t="s">
        <v>915</v>
      </c>
      <c r="U88" s="3" t="s">
        <v>663</v>
      </c>
      <c r="V88" s="3">
        <v>913000</v>
      </c>
      <c r="W88" s="3">
        <v>562230</v>
      </c>
      <c r="X88" s="3" t="s">
        <v>667</v>
      </c>
      <c r="Y88" s="3" t="s">
        <v>629</v>
      </c>
      <c r="Z88" s="2">
        <v>52.5055555</v>
      </c>
      <c r="AA88" s="2">
        <v>122.2994444</v>
      </c>
      <c r="AB88" s="22"/>
      <c r="AC88" s="11"/>
    </row>
    <row r="89" spans="1:29" ht="15" customHeight="1" x14ac:dyDescent="0.25">
      <c r="A89" s="3">
        <v>16840</v>
      </c>
      <c r="B89" s="3" t="s">
        <v>10</v>
      </c>
      <c r="C89" s="10" t="s">
        <v>487</v>
      </c>
      <c r="D89" s="8"/>
      <c r="F89" s="12" t="s">
        <v>37</v>
      </c>
      <c r="G89" s="8"/>
      <c r="M89" s="39"/>
      <c r="N89" s="28"/>
      <c r="O89" s="39"/>
      <c r="P89" s="8"/>
      <c r="Q89" s="10" t="s">
        <v>37</v>
      </c>
      <c r="R89" s="3" t="s">
        <v>347</v>
      </c>
      <c r="S89" s="3" t="s">
        <v>668</v>
      </c>
      <c r="T89" s="3" t="s">
        <v>916</v>
      </c>
      <c r="U89" s="3" t="s">
        <v>700</v>
      </c>
      <c r="V89" s="3">
        <v>913000</v>
      </c>
      <c r="W89" s="3">
        <v>562230</v>
      </c>
      <c r="X89" s="3" t="s">
        <v>667</v>
      </c>
      <c r="Y89" s="3" t="s">
        <v>917</v>
      </c>
      <c r="Z89" s="3">
        <v>53.321984</v>
      </c>
      <c r="AA89" s="3">
        <v>131.95938599999999</v>
      </c>
      <c r="AB89" s="22">
        <v>230</v>
      </c>
      <c r="AC89" s="11" t="s">
        <v>60</v>
      </c>
    </row>
    <row r="90" spans="1:29" ht="15" customHeight="1" x14ac:dyDescent="0.25">
      <c r="A90" s="3">
        <v>16913</v>
      </c>
      <c r="B90" s="10" t="s">
        <v>22</v>
      </c>
      <c r="C90" s="10" t="s">
        <v>488</v>
      </c>
      <c r="D90" s="8"/>
      <c r="G90" s="58"/>
      <c r="H90" s="59"/>
      <c r="I90" s="60"/>
      <c r="J90" s="60"/>
      <c r="K90" s="61">
        <v>2018</v>
      </c>
      <c r="L90" s="61"/>
      <c r="M90" s="62"/>
      <c r="N90" s="59"/>
      <c r="O90" s="60">
        <v>152415</v>
      </c>
      <c r="P90" s="8"/>
      <c r="Q90" s="10" t="s">
        <v>605</v>
      </c>
      <c r="R90" s="10" t="s">
        <v>230</v>
      </c>
      <c r="S90" s="3" t="s">
        <v>668</v>
      </c>
      <c r="T90" s="3" t="s">
        <v>918</v>
      </c>
      <c r="U90" s="3" t="s">
        <v>663</v>
      </c>
      <c r="V90" s="3">
        <v>913000</v>
      </c>
      <c r="W90" s="3">
        <v>562230</v>
      </c>
      <c r="X90" s="3" t="s">
        <v>667</v>
      </c>
      <c r="Y90" s="3" t="s">
        <v>631</v>
      </c>
      <c r="Z90" s="10">
        <v>49.041800000000002</v>
      </c>
      <c r="AA90" s="10">
        <v>116.5086</v>
      </c>
      <c r="AB90" s="22">
        <v>6731</v>
      </c>
      <c r="AC90" s="11" t="s">
        <v>38</v>
      </c>
    </row>
    <row r="91" spans="1:29" ht="15" customHeight="1" x14ac:dyDescent="0.25">
      <c r="A91" s="3">
        <v>16960</v>
      </c>
      <c r="B91" s="10" t="s">
        <v>8</v>
      </c>
      <c r="C91" s="10" t="s">
        <v>489</v>
      </c>
      <c r="D91" s="16"/>
      <c r="E91" s="12">
        <v>1969</v>
      </c>
      <c r="F91" s="12">
        <v>2359</v>
      </c>
      <c r="G91" s="16"/>
      <c r="H91" s="47">
        <v>4416</v>
      </c>
      <c r="I91" s="47">
        <v>5423</v>
      </c>
      <c r="J91" s="47">
        <v>5751</v>
      </c>
      <c r="K91" s="4">
        <v>2021</v>
      </c>
      <c r="L91" s="4">
        <v>2001</v>
      </c>
      <c r="M91" s="40" t="s">
        <v>650</v>
      </c>
      <c r="N91" s="29">
        <f>2020+54</f>
        <v>2074</v>
      </c>
      <c r="O91" s="40">
        <v>195816</v>
      </c>
      <c r="P91" s="16"/>
      <c r="Q91" s="10" t="s">
        <v>490</v>
      </c>
      <c r="R91" s="1" t="s">
        <v>491</v>
      </c>
      <c r="S91" s="3" t="s">
        <v>668</v>
      </c>
      <c r="T91" s="3" t="s">
        <v>919</v>
      </c>
      <c r="V91" s="3">
        <v>913000</v>
      </c>
      <c r="W91" s="3">
        <v>412110</v>
      </c>
      <c r="X91" s="3" t="s">
        <v>667</v>
      </c>
      <c r="Y91" s="3" t="s">
        <v>7</v>
      </c>
      <c r="Z91" s="1">
        <v>58.82</v>
      </c>
      <c r="AA91" s="1">
        <v>122.57</v>
      </c>
      <c r="AB91" s="22"/>
      <c r="AC91" s="11"/>
    </row>
    <row r="92" spans="1:29" ht="15" customHeight="1" x14ac:dyDescent="0.25">
      <c r="A92" s="3">
        <v>17006</v>
      </c>
      <c r="B92" s="10" t="s">
        <v>20</v>
      </c>
      <c r="C92" s="10" t="s">
        <v>492</v>
      </c>
      <c r="D92" s="8"/>
      <c r="E92" s="12">
        <v>13472</v>
      </c>
      <c r="F92" s="12">
        <v>5462</v>
      </c>
      <c r="G92" s="8"/>
      <c r="H92" s="47">
        <v>13472</v>
      </c>
      <c r="I92" s="45">
        <v>5462</v>
      </c>
      <c r="J92" s="45">
        <v>5089</v>
      </c>
      <c r="K92" s="4">
        <v>2021</v>
      </c>
      <c r="L92" s="4">
        <v>1970</v>
      </c>
      <c r="M92" s="40">
        <v>798750</v>
      </c>
      <c r="N92" s="29">
        <v>2081</v>
      </c>
      <c r="O92" s="40">
        <v>172077</v>
      </c>
      <c r="P92" s="8"/>
      <c r="Q92" s="10" t="s">
        <v>493</v>
      </c>
      <c r="R92" s="3" t="s">
        <v>50</v>
      </c>
      <c r="S92" s="3" t="s">
        <v>668</v>
      </c>
      <c r="T92" s="3" t="s">
        <v>920</v>
      </c>
      <c r="U92" s="3" t="s">
        <v>663</v>
      </c>
      <c r="V92" s="3">
        <v>913000</v>
      </c>
      <c r="W92" s="3">
        <v>562230</v>
      </c>
      <c r="X92" s="3" t="s">
        <v>667</v>
      </c>
      <c r="Y92" s="3" t="s">
        <v>632</v>
      </c>
      <c r="Z92" s="3">
        <v>51.30883</v>
      </c>
      <c r="AA92" s="3">
        <v>116.953233</v>
      </c>
      <c r="AB92" s="22">
        <v>13472</v>
      </c>
      <c r="AC92" s="11" t="s">
        <v>91</v>
      </c>
    </row>
    <row r="93" spans="1:29" ht="15" customHeight="1" x14ac:dyDescent="0.25">
      <c r="A93" s="3">
        <v>17126</v>
      </c>
      <c r="B93" s="10" t="s">
        <v>22</v>
      </c>
      <c r="C93" s="10" t="s">
        <v>494</v>
      </c>
      <c r="D93" s="8"/>
      <c r="E93" s="12">
        <v>20621</v>
      </c>
      <c r="F93" s="12">
        <v>19630</v>
      </c>
      <c r="G93" s="8"/>
      <c r="H93" s="45" t="s">
        <v>37</v>
      </c>
      <c r="I93" s="45" t="s">
        <v>37</v>
      </c>
      <c r="J93" s="45" t="s">
        <v>37</v>
      </c>
      <c r="K93" s="4">
        <v>2018</v>
      </c>
      <c r="L93" s="4">
        <v>1968</v>
      </c>
      <c r="M93" s="40"/>
      <c r="N93" s="29">
        <v>2064</v>
      </c>
      <c r="O93" s="40">
        <v>373218</v>
      </c>
      <c r="P93" s="8"/>
      <c r="Q93" s="10" t="s">
        <v>495</v>
      </c>
      <c r="R93" s="3" t="s">
        <v>230</v>
      </c>
      <c r="S93" s="3" t="s">
        <v>668</v>
      </c>
      <c r="T93" s="3" t="s">
        <v>921</v>
      </c>
      <c r="U93" s="3" t="s">
        <v>663</v>
      </c>
      <c r="V93" s="3">
        <v>913000</v>
      </c>
      <c r="W93" s="3">
        <v>562230</v>
      </c>
      <c r="X93" s="3" t="s">
        <v>667</v>
      </c>
      <c r="Y93" s="3" t="s">
        <v>638</v>
      </c>
      <c r="Z93" s="3">
        <v>49.261504000000002</v>
      </c>
      <c r="AA93" s="3">
        <v>117.630718</v>
      </c>
      <c r="AB93" s="22">
        <v>20761</v>
      </c>
      <c r="AC93" s="11" t="s">
        <v>38</v>
      </c>
    </row>
    <row r="94" spans="1:29" ht="15" customHeight="1" x14ac:dyDescent="0.25">
      <c r="A94" s="3">
        <v>17226</v>
      </c>
      <c r="B94" s="10" t="s">
        <v>15</v>
      </c>
      <c r="C94" s="20" t="s">
        <v>496</v>
      </c>
      <c r="D94" s="5"/>
      <c r="E94" s="21">
        <v>4689</v>
      </c>
      <c r="F94" s="21">
        <v>3461</v>
      </c>
      <c r="G94" s="13"/>
      <c r="H94" s="47">
        <v>4669</v>
      </c>
      <c r="I94" s="45">
        <v>3992</v>
      </c>
      <c r="J94" s="47">
        <v>4384</v>
      </c>
      <c r="K94" s="4">
        <v>2021</v>
      </c>
      <c r="L94" s="4">
        <v>1976</v>
      </c>
      <c r="M94" s="40">
        <v>598027</v>
      </c>
      <c r="N94" s="29">
        <v>2069</v>
      </c>
      <c r="O94" s="40">
        <v>106987</v>
      </c>
      <c r="P94" s="13"/>
      <c r="Q94" s="20" t="s">
        <v>497</v>
      </c>
      <c r="R94" s="1" t="s">
        <v>498</v>
      </c>
      <c r="S94" s="3" t="s">
        <v>668</v>
      </c>
      <c r="T94" s="3" t="s">
        <v>922</v>
      </c>
      <c r="U94" s="3" t="s">
        <v>862</v>
      </c>
      <c r="V94" s="3">
        <v>913000</v>
      </c>
      <c r="W94" s="3">
        <v>412110</v>
      </c>
      <c r="X94" s="3" t="s">
        <v>667</v>
      </c>
      <c r="Y94" s="3" t="s">
        <v>815</v>
      </c>
      <c r="Z94" s="1">
        <v>55.238965</v>
      </c>
      <c r="AA94" s="1">
        <v>127.539005</v>
      </c>
      <c r="AB94" s="19"/>
    </row>
    <row r="95" spans="1:29" ht="15" customHeight="1" x14ac:dyDescent="0.25">
      <c r="A95" s="2">
        <v>17227</v>
      </c>
      <c r="B95" s="10" t="s">
        <v>15</v>
      </c>
      <c r="C95" s="10" t="s">
        <v>499</v>
      </c>
      <c r="D95" s="8"/>
      <c r="E95" s="12">
        <v>11128</v>
      </c>
      <c r="F95" s="12">
        <v>15290</v>
      </c>
      <c r="G95" s="8"/>
      <c r="H95" s="47">
        <v>11128</v>
      </c>
      <c r="I95" s="47">
        <v>15290</v>
      </c>
      <c r="J95" s="47">
        <v>14939</v>
      </c>
      <c r="K95" s="4">
        <v>2021</v>
      </c>
      <c r="L95" s="4">
        <v>2016</v>
      </c>
      <c r="M95" s="39">
        <f>2700000</f>
        <v>2700000</v>
      </c>
      <c r="N95" s="28">
        <v>2120</v>
      </c>
      <c r="O95" s="39">
        <v>62394</v>
      </c>
      <c r="P95" s="8"/>
      <c r="Q95" s="3" t="s">
        <v>500</v>
      </c>
      <c r="R95" s="63" t="s">
        <v>498</v>
      </c>
      <c r="S95" s="3" t="s">
        <v>668</v>
      </c>
      <c r="T95" s="3" t="s">
        <v>923</v>
      </c>
      <c r="U95" s="3" t="s">
        <v>722</v>
      </c>
      <c r="V95" s="3">
        <v>913000</v>
      </c>
      <c r="W95" s="3">
        <v>562230</v>
      </c>
      <c r="X95" s="3" t="s">
        <v>667</v>
      </c>
      <c r="Y95" s="3" t="s">
        <v>610</v>
      </c>
      <c r="Z95" s="63">
        <v>54.316099999999999</v>
      </c>
      <c r="AA95" s="63">
        <v>-128.51830000000001</v>
      </c>
      <c r="AB95" s="22"/>
      <c r="AC95" s="11"/>
    </row>
    <row r="96" spans="1:29" ht="15" customHeight="1" x14ac:dyDescent="0.25">
      <c r="A96" s="3">
        <v>17529</v>
      </c>
      <c r="B96" s="3" t="s">
        <v>5</v>
      </c>
      <c r="C96" s="3" t="s">
        <v>502</v>
      </c>
      <c r="D96" s="16"/>
      <c r="E96" s="12">
        <v>15641</v>
      </c>
      <c r="F96" s="12">
        <v>15137</v>
      </c>
      <c r="G96" s="16"/>
      <c r="H96" s="47"/>
      <c r="I96" s="47"/>
      <c r="J96" s="47">
        <v>15335</v>
      </c>
      <c r="K96" s="4">
        <v>2021</v>
      </c>
      <c r="L96" s="4">
        <v>2004</v>
      </c>
      <c r="M96" s="39">
        <v>1843803</v>
      </c>
      <c r="N96" s="28">
        <v>2067</v>
      </c>
      <c r="O96" s="39">
        <v>266677</v>
      </c>
      <c r="P96" s="8"/>
      <c r="Q96" s="3" t="s">
        <v>503</v>
      </c>
      <c r="R96" s="10" t="s">
        <v>143</v>
      </c>
      <c r="S96" s="3" t="s">
        <v>668</v>
      </c>
      <c r="T96" s="3" t="s">
        <v>924</v>
      </c>
      <c r="V96" s="3">
        <v>913000</v>
      </c>
      <c r="W96" s="3">
        <v>412110</v>
      </c>
      <c r="X96" s="3" t="s">
        <v>667</v>
      </c>
      <c r="Y96" s="3" t="s">
        <v>647</v>
      </c>
      <c r="Z96" s="67">
        <v>55.819262999999999</v>
      </c>
      <c r="AA96" s="67">
        <v>120.47405999999999</v>
      </c>
      <c r="AB96" s="22"/>
      <c r="AC96" s="11"/>
    </row>
    <row r="97" spans="1:29" ht="15" customHeight="1" x14ac:dyDescent="0.25">
      <c r="A97" s="3">
        <v>17686</v>
      </c>
      <c r="B97" s="3" t="s">
        <v>26</v>
      </c>
      <c r="C97" s="10" t="s">
        <v>557</v>
      </c>
      <c r="D97" s="16"/>
      <c r="E97" s="12">
        <v>8537</v>
      </c>
      <c r="F97" s="12">
        <v>8169</v>
      </c>
      <c r="G97" s="16"/>
      <c r="H97" s="46">
        <v>8537</v>
      </c>
      <c r="I97" s="46">
        <v>8168</v>
      </c>
      <c r="J97" s="46"/>
      <c r="K97" s="41" t="s">
        <v>596</v>
      </c>
      <c r="L97" s="30">
        <v>2005</v>
      </c>
      <c r="M97" s="39">
        <f>27390+118210</f>
        <v>145600</v>
      </c>
      <c r="N97" s="28">
        <v>2030</v>
      </c>
      <c r="O97" s="39">
        <v>110980</v>
      </c>
      <c r="P97" s="16"/>
      <c r="Q97" s="10" t="s">
        <v>504</v>
      </c>
      <c r="R97" s="1" t="s">
        <v>505</v>
      </c>
      <c r="S97" s="3" t="s">
        <v>668</v>
      </c>
      <c r="T97" s="3" t="s">
        <v>925</v>
      </c>
      <c r="V97" s="3">
        <v>913000</v>
      </c>
      <c r="W97" s="3">
        <v>412110</v>
      </c>
      <c r="X97" s="3" t="s">
        <v>667</v>
      </c>
      <c r="Y97" s="3" t="s">
        <v>683</v>
      </c>
      <c r="Z97" s="1">
        <v>54.184477000000001</v>
      </c>
      <c r="AA97" s="1">
        <v>124.21091800000001</v>
      </c>
      <c r="AB97" s="22"/>
      <c r="AC97" s="11"/>
    </row>
    <row r="98" spans="1:29" ht="15" customHeight="1" x14ac:dyDescent="0.25">
      <c r="A98" s="2">
        <v>17920</v>
      </c>
      <c r="B98" s="3" t="s">
        <v>24</v>
      </c>
      <c r="C98" s="3" t="s">
        <v>572</v>
      </c>
      <c r="D98" s="8"/>
      <c r="E98" s="12">
        <v>481</v>
      </c>
      <c r="F98" s="12">
        <v>495</v>
      </c>
      <c r="G98" s="8"/>
      <c r="H98" s="47" t="s">
        <v>37</v>
      </c>
      <c r="I98" s="45">
        <v>481</v>
      </c>
      <c r="J98" s="45" t="s">
        <v>37</v>
      </c>
      <c r="K98" s="4">
        <v>2020</v>
      </c>
      <c r="M98" s="39" t="s">
        <v>588</v>
      </c>
      <c r="N98" s="28">
        <v>2045</v>
      </c>
      <c r="O98" s="39"/>
      <c r="P98" s="8"/>
      <c r="Q98" s="3" t="s">
        <v>508</v>
      </c>
      <c r="R98" s="3" t="s">
        <v>131</v>
      </c>
      <c r="S98" s="2" t="s">
        <v>668</v>
      </c>
      <c r="T98" s="2" t="s">
        <v>928</v>
      </c>
      <c r="U98" s="2" t="s">
        <v>692</v>
      </c>
      <c r="V98" s="2">
        <v>913000</v>
      </c>
      <c r="W98" s="2">
        <v>412110</v>
      </c>
      <c r="X98" s="3" t="s">
        <v>667</v>
      </c>
      <c r="Y98" s="2" t="s">
        <v>629</v>
      </c>
      <c r="Z98" s="2">
        <v>52.383333</v>
      </c>
      <c r="AA98" s="2">
        <v>125.216667</v>
      </c>
      <c r="AB98" s="22"/>
      <c r="AC98" s="11"/>
    </row>
    <row r="99" spans="1:29" ht="15" customHeight="1" x14ac:dyDescent="0.25">
      <c r="A99" s="3">
        <v>18186</v>
      </c>
      <c r="B99" s="10" t="s">
        <v>23</v>
      </c>
      <c r="C99" s="10" t="s">
        <v>589</v>
      </c>
      <c r="D99" s="8"/>
      <c r="E99" s="12">
        <v>35</v>
      </c>
      <c r="F99" s="12">
        <v>35</v>
      </c>
      <c r="G99" s="8"/>
      <c r="H99" s="45" t="s">
        <v>37</v>
      </c>
      <c r="I99" s="45" t="s">
        <v>37</v>
      </c>
      <c r="J99" s="45" t="s">
        <v>37</v>
      </c>
      <c r="K99" s="4" t="s">
        <v>37</v>
      </c>
      <c r="M99" s="40"/>
      <c r="N99" s="29"/>
      <c r="O99" s="40"/>
      <c r="P99" s="8"/>
      <c r="Q99" s="10" t="s">
        <v>513</v>
      </c>
      <c r="R99" s="3" t="s">
        <v>514</v>
      </c>
      <c r="S99" s="3" t="s">
        <v>661</v>
      </c>
      <c r="T99" s="3" t="s">
        <v>930</v>
      </c>
      <c r="U99" s="3" t="s">
        <v>692</v>
      </c>
      <c r="V99" s="3">
        <v>531300</v>
      </c>
      <c r="W99" s="3">
        <v>562230</v>
      </c>
      <c r="X99" s="3" t="s">
        <v>667</v>
      </c>
      <c r="Y99" s="3" t="s">
        <v>931</v>
      </c>
      <c r="Z99" s="3" t="s">
        <v>931</v>
      </c>
      <c r="AA99" s="3">
        <v>128.07570000000001</v>
      </c>
      <c r="AB99" s="22">
        <v>100</v>
      </c>
      <c r="AC99" s="11" t="s">
        <v>60</v>
      </c>
    </row>
    <row r="100" spans="1:29" ht="15" customHeight="1" x14ac:dyDescent="0.25">
      <c r="A100" s="3">
        <v>100134</v>
      </c>
      <c r="B100" s="10" t="s">
        <v>18</v>
      </c>
      <c r="C100" s="10" t="s">
        <v>515</v>
      </c>
      <c r="D100" s="8"/>
      <c r="E100" s="12">
        <v>11270</v>
      </c>
      <c r="F100" s="12">
        <v>11849</v>
      </c>
      <c r="G100" s="8"/>
      <c r="H100" s="47" t="s">
        <v>37</v>
      </c>
      <c r="I100" s="45" t="s">
        <v>37</v>
      </c>
      <c r="J100" s="45" t="s">
        <v>37</v>
      </c>
      <c r="K100" s="4">
        <v>2018</v>
      </c>
      <c r="L100" s="4">
        <v>1972</v>
      </c>
      <c r="M100" s="40">
        <v>654452</v>
      </c>
      <c r="N100" s="29">
        <v>2058</v>
      </c>
      <c r="O100" s="40">
        <v>345818</v>
      </c>
      <c r="P100" s="8"/>
      <c r="Q100" s="10" t="s">
        <v>58</v>
      </c>
      <c r="R100" s="3" t="s">
        <v>59</v>
      </c>
      <c r="S100" s="3" t="s">
        <v>668</v>
      </c>
      <c r="T100" s="3" t="s">
        <v>932</v>
      </c>
      <c r="U100" s="3" t="s">
        <v>663</v>
      </c>
      <c r="V100" s="3">
        <v>913000</v>
      </c>
      <c r="W100" s="3">
        <v>562230</v>
      </c>
      <c r="X100" s="3" t="s">
        <v>667</v>
      </c>
      <c r="Y100" s="3" t="s">
        <v>674</v>
      </c>
      <c r="Z100" s="3" t="s">
        <v>674</v>
      </c>
      <c r="AA100" s="3">
        <v>115.94361000000001</v>
      </c>
      <c r="AB100" s="22">
        <v>11000</v>
      </c>
      <c r="AC100" s="11"/>
    </row>
    <row r="101" spans="1:29" ht="15" customHeight="1" x14ac:dyDescent="0.25">
      <c r="A101" s="3">
        <v>100193</v>
      </c>
      <c r="B101" s="10" t="s">
        <v>25</v>
      </c>
      <c r="C101" s="10" t="s">
        <v>562</v>
      </c>
      <c r="D101" s="8"/>
      <c r="E101" s="12">
        <v>14625</v>
      </c>
      <c r="F101" s="12">
        <v>18506</v>
      </c>
      <c r="G101" s="8"/>
      <c r="H101" s="45">
        <v>22425.3</v>
      </c>
      <c r="I101" s="45">
        <v>22421</v>
      </c>
      <c r="J101" s="45">
        <v>13461</v>
      </c>
      <c r="K101" s="4">
        <v>2021</v>
      </c>
      <c r="L101" s="4">
        <v>1969</v>
      </c>
      <c r="M101" s="40">
        <v>0</v>
      </c>
      <c r="N101" s="29">
        <v>2021</v>
      </c>
      <c r="O101" s="40">
        <v>394599</v>
      </c>
      <c r="P101" s="8"/>
      <c r="Q101" s="10" t="s">
        <v>516</v>
      </c>
      <c r="R101" s="3" t="s">
        <v>517</v>
      </c>
      <c r="S101" s="3" t="s">
        <v>668</v>
      </c>
      <c r="T101" s="3" t="s">
        <v>933</v>
      </c>
      <c r="U101" s="3" t="s">
        <v>663</v>
      </c>
      <c r="V101" s="3">
        <v>562210</v>
      </c>
      <c r="W101" s="3">
        <v>562230</v>
      </c>
      <c r="X101" s="3" t="s">
        <v>667</v>
      </c>
      <c r="Y101" s="3" t="s">
        <v>934</v>
      </c>
      <c r="Z101" s="3" t="s">
        <v>934</v>
      </c>
      <c r="AA101" s="3">
        <v>123.5013</v>
      </c>
      <c r="AB101" s="22">
        <v>22500</v>
      </c>
      <c r="AC101" s="11" t="s">
        <v>39</v>
      </c>
    </row>
    <row r="102" spans="1:29" ht="15" customHeight="1" x14ac:dyDescent="0.25">
      <c r="A102" s="3">
        <v>100206</v>
      </c>
      <c r="B102" s="10" t="s">
        <v>16</v>
      </c>
      <c r="C102" s="10" t="s">
        <v>518</v>
      </c>
      <c r="D102" s="16"/>
      <c r="E102" s="12">
        <v>6388</v>
      </c>
      <c r="F102" s="12">
        <v>779</v>
      </c>
      <c r="G102" s="16"/>
      <c r="H102" s="57">
        <v>6388</v>
      </c>
      <c r="I102" s="45">
        <v>799</v>
      </c>
      <c r="J102" s="47">
        <v>1429</v>
      </c>
      <c r="K102" s="4">
        <v>2021</v>
      </c>
      <c r="L102" s="4">
        <v>1974</v>
      </c>
      <c r="M102" s="40">
        <v>640000</v>
      </c>
      <c r="N102" s="29" t="s">
        <v>37</v>
      </c>
      <c r="O102" s="66"/>
      <c r="P102" s="16"/>
      <c r="Q102" s="3" t="s">
        <v>519</v>
      </c>
      <c r="R102" s="1" t="s">
        <v>520</v>
      </c>
      <c r="S102" s="1" t="s">
        <v>668</v>
      </c>
      <c r="T102" s="1" t="s">
        <v>923</v>
      </c>
      <c r="U102" s="1"/>
      <c r="V102" s="1">
        <v>913000</v>
      </c>
      <c r="W102" s="1">
        <v>562230</v>
      </c>
      <c r="X102" s="1" t="s">
        <v>667</v>
      </c>
      <c r="Y102" s="1" t="s">
        <v>617</v>
      </c>
      <c r="Z102" s="1" t="s">
        <v>617</v>
      </c>
      <c r="AA102" s="1">
        <v>123.09699999999999</v>
      </c>
      <c r="AB102" s="22"/>
      <c r="AC102" s="11"/>
    </row>
    <row r="103" spans="1:29" ht="15" customHeight="1" x14ac:dyDescent="0.25">
      <c r="A103" s="3">
        <v>101798</v>
      </c>
      <c r="B103" s="10" t="s">
        <v>17</v>
      </c>
      <c r="C103" s="10" t="s">
        <v>521</v>
      </c>
      <c r="D103" s="8"/>
      <c r="E103" s="12">
        <v>61194</v>
      </c>
      <c r="F103" s="12">
        <v>72708</v>
      </c>
      <c r="G103" s="8"/>
      <c r="H103" s="12">
        <v>61194</v>
      </c>
      <c r="I103" s="12">
        <v>72708</v>
      </c>
      <c r="J103" s="45">
        <v>72585</v>
      </c>
      <c r="K103" s="4">
        <v>2021</v>
      </c>
      <c r="L103" s="4">
        <v>1974</v>
      </c>
      <c r="M103" s="40">
        <v>1987000</v>
      </c>
      <c r="N103" s="29">
        <v>2042</v>
      </c>
      <c r="O103" s="40">
        <v>1470897</v>
      </c>
      <c r="P103" s="8"/>
      <c r="Q103" s="10" t="s">
        <v>522</v>
      </c>
      <c r="R103" s="3" t="s">
        <v>523</v>
      </c>
      <c r="S103" s="3" t="s">
        <v>668</v>
      </c>
      <c r="T103" s="3" t="s">
        <v>935</v>
      </c>
      <c r="U103" s="3" t="s">
        <v>663</v>
      </c>
      <c r="V103" s="3">
        <v>913000</v>
      </c>
      <c r="W103" s="3">
        <v>562230</v>
      </c>
      <c r="X103" s="3" t="s">
        <v>667</v>
      </c>
      <c r="Y103" s="3" t="s">
        <v>622</v>
      </c>
      <c r="Z103" s="3" t="s">
        <v>937</v>
      </c>
      <c r="AA103" s="3">
        <v>121.92623</v>
      </c>
      <c r="AB103" s="22" t="s">
        <v>475</v>
      </c>
      <c r="AC103" s="11" t="s">
        <v>91</v>
      </c>
    </row>
    <row r="104" spans="1:29" ht="15" customHeight="1" x14ac:dyDescent="0.25">
      <c r="A104" s="3">
        <v>101804</v>
      </c>
      <c r="B104" s="10" t="s">
        <v>17</v>
      </c>
      <c r="C104" s="3" t="s">
        <v>524</v>
      </c>
      <c r="D104" s="8"/>
      <c r="E104" s="12">
        <v>500</v>
      </c>
      <c r="F104" s="12">
        <v>527</v>
      </c>
      <c r="G104" s="8"/>
      <c r="H104" s="47">
        <v>490</v>
      </c>
      <c r="I104" s="45">
        <v>527</v>
      </c>
      <c r="J104" s="45">
        <v>504</v>
      </c>
      <c r="K104" s="4">
        <v>2021</v>
      </c>
      <c r="L104" s="4">
        <v>1982</v>
      </c>
      <c r="M104" s="40">
        <v>51472</v>
      </c>
      <c r="N104" s="29">
        <f>2021+73</f>
        <v>2094</v>
      </c>
      <c r="O104" s="40">
        <v>19000</v>
      </c>
      <c r="P104" s="8"/>
      <c r="Q104" s="3" t="s">
        <v>525</v>
      </c>
      <c r="R104" s="3" t="s">
        <v>526</v>
      </c>
      <c r="S104" s="3" t="s">
        <v>668</v>
      </c>
      <c r="T104" s="3" t="s">
        <v>936</v>
      </c>
      <c r="U104" s="3" t="s">
        <v>663</v>
      </c>
      <c r="V104" s="3">
        <v>913000</v>
      </c>
      <c r="W104" s="3">
        <v>562230</v>
      </c>
      <c r="X104" s="3" t="s">
        <v>667</v>
      </c>
      <c r="Y104" s="3" t="s">
        <v>937</v>
      </c>
      <c r="Z104" s="2" t="s">
        <v>629</v>
      </c>
      <c r="AA104" s="3">
        <v>121.46053999999999</v>
      </c>
      <c r="AB104" s="22">
        <v>750</v>
      </c>
      <c r="AC104" s="11" t="s">
        <v>46</v>
      </c>
    </row>
    <row r="105" spans="1:29" ht="15" customHeight="1" x14ac:dyDescent="0.25">
      <c r="A105" s="2">
        <v>103019</v>
      </c>
      <c r="B105" s="3" t="s">
        <v>24</v>
      </c>
      <c r="C105" s="19" t="s">
        <v>578</v>
      </c>
      <c r="D105" s="8"/>
      <c r="E105" s="12">
        <v>1902</v>
      </c>
      <c r="F105" s="12">
        <v>3005</v>
      </c>
      <c r="G105" s="8"/>
      <c r="H105" s="47">
        <f>1902+13+10</f>
        <v>1925</v>
      </c>
      <c r="I105" s="45">
        <f>2973+15+17</f>
        <v>3005</v>
      </c>
      <c r="J105" s="45">
        <v>3252</v>
      </c>
      <c r="K105" s="4">
        <v>2021</v>
      </c>
      <c r="L105" s="4">
        <v>1974</v>
      </c>
      <c r="M105" s="39">
        <v>214800</v>
      </c>
      <c r="N105" s="28">
        <v>2045</v>
      </c>
      <c r="O105" s="39">
        <v>600000</v>
      </c>
      <c r="P105" s="8"/>
      <c r="Q105" s="3" t="s">
        <v>527</v>
      </c>
      <c r="R105" s="3" t="s">
        <v>131</v>
      </c>
      <c r="S105" s="2" t="s">
        <v>668</v>
      </c>
      <c r="T105" s="2" t="s">
        <v>938</v>
      </c>
      <c r="U105" s="2" t="s">
        <v>663</v>
      </c>
      <c r="V105" s="2">
        <v>913000</v>
      </c>
      <c r="W105" s="2">
        <v>562230</v>
      </c>
      <c r="X105" s="3" t="s">
        <v>667</v>
      </c>
      <c r="Y105" s="2" t="s">
        <v>629</v>
      </c>
      <c r="Z105" s="1" t="s">
        <v>683</v>
      </c>
      <c r="AA105" s="2">
        <v>122.183633</v>
      </c>
      <c r="AB105" s="22"/>
      <c r="AC105" s="11"/>
    </row>
    <row r="106" spans="1:29" ht="15" customHeight="1" x14ac:dyDescent="0.25">
      <c r="A106" s="3">
        <v>105058</v>
      </c>
      <c r="B106" s="10" t="s">
        <v>17</v>
      </c>
      <c r="C106" s="10" t="s">
        <v>535</v>
      </c>
      <c r="D106" s="8"/>
      <c r="E106" s="12">
        <v>14786</v>
      </c>
      <c r="F106" s="12">
        <v>12805</v>
      </c>
      <c r="G106" s="8"/>
      <c r="H106" s="47">
        <f>10599+649+144+217</f>
        <v>11609</v>
      </c>
      <c r="I106" s="45">
        <f>12137+536+108+14+10</f>
        <v>12805</v>
      </c>
      <c r="J106" s="45">
        <f>13753+480+56+3+2</f>
        <v>14294</v>
      </c>
      <c r="K106" s="4">
        <v>2021</v>
      </c>
      <c r="L106" s="4">
        <v>1973</v>
      </c>
      <c r="M106" s="39">
        <v>1839016</v>
      </c>
      <c r="N106" s="28">
        <v>2055</v>
      </c>
      <c r="O106" s="40">
        <v>558561</v>
      </c>
      <c r="P106" s="8"/>
      <c r="Q106" s="10" t="s">
        <v>536</v>
      </c>
      <c r="R106" s="3" t="s">
        <v>134</v>
      </c>
      <c r="S106" s="3" t="s">
        <v>668</v>
      </c>
      <c r="T106" s="3" t="s">
        <v>944</v>
      </c>
      <c r="U106" s="3" t="s">
        <v>700</v>
      </c>
      <c r="V106" s="3">
        <v>913000</v>
      </c>
      <c r="W106" s="3">
        <v>562230</v>
      </c>
      <c r="X106" s="3" t="s">
        <v>667</v>
      </c>
      <c r="Y106" s="3" t="s">
        <v>713</v>
      </c>
      <c r="Z106" s="3" t="s">
        <v>621</v>
      </c>
      <c r="AA106" s="3">
        <v>122.34122000000001</v>
      </c>
      <c r="AB106" s="22">
        <v>25000</v>
      </c>
      <c r="AC106" s="11" t="s">
        <v>91</v>
      </c>
    </row>
    <row r="107" spans="1:29" ht="15" customHeight="1" x14ac:dyDescent="0.25">
      <c r="A107" s="3">
        <v>106060</v>
      </c>
      <c r="B107" s="10" t="s">
        <v>1</v>
      </c>
      <c r="C107" s="10" t="s">
        <v>537</v>
      </c>
      <c r="D107" s="8"/>
      <c r="E107" s="12">
        <v>13563</v>
      </c>
      <c r="F107" s="12">
        <v>13360</v>
      </c>
      <c r="G107" s="8"/>
      <c r="H107" s="47"/>
      <c r="J107" s="45">
        <v>13612</v>
      </c>
      <c r="K107" s="4">
        <v>2021</v>
      </c>
      <c r="L107" s="4">
        <v>1971</v>
      </c>
      <c r="M107" s="39">
        <v>72700</v>
      </c>
      <c r="N107" s="28">
        <v>2025</v>
      </c>
      <c r="O107" s="39">
        <v>395662</v>
      </c>
      <c r="P107" s="8"/>
      <c r="Q107" s="10" t="s">
        <v>538</v>
      </c>
      <c r="R107" s="3" t="s">
        <v>55</v>
      </c>
      <c r="S107" s="3" t="s">
        <v>668</v>
      </c>
      <c r="T107" s="3" t="s">
        <v>945</v>
      </c>
      <c r="U107" s="3" t="s">
        <v>663</v>
      </c>
      <c r="V107" s="3">
        <v>913000</v>
      </c>
      <c r="W107" s="3">
        <v>562230</v>
      </c>
      <c r="X107" s="3" t="s">
        <v>667</v>
      </c>
      <c r="Y107" s="3" t="s">
        <v>643</v>
      </c>
      <c r="Z107" s="1" t="s">
        <v>636</v>
      </c>
      <c r="AA107" s="3">
        <v>123.711355</v>
      </c>
      <c r="AB107" s="22">
        <v>15000</v>
      </c>
      <c r="AC107" s="11" t="s">
        <v>38</v>
      </c>
    </row>
    <row r="108" spans="1:29" ht="15" customHeight="1" x14ac:dyDescent="0.25">
      <c r="A108" s="3">
        <v>106063</v>
      </c>
      <c r="B108" s="10" t="s">
        <v>3</v>
      </c>
      <c r="C108" s="10" t="s">
        <v>539</v>
      </c>
      <c r="D108" s="8"/>
      <c r="E108" s="12">
        <v>12211</v>
      </c>
      <c r="F108" s="12">
        <v>12489</v>
      </c>
      <c r="G108" s="8"/>
      <c r="H108" s="47">
        <v>12211</v>
      </c>
      <c r="I108" s="45">
        <v>12489</v>
      </c>
      <c r="J108" s="45">
        <v>12283</v>
      </c>
      <c r="K108" s="4">
        <v>2021</v>
      </c>
      <c r="L108" s="4">
        <v>1978</v>
      </c>
      <c r="M108" s="40">
        <v>155170</v>
      </c>
      <c r="N108" s="29">
        <v>2029</v>
      </c>
      <c r="O108" s="40">
        <v>430000</v>
      </c>
      <c r="P108" s="8"/>
      <c r="Q108" s="10" t="s">
        <v>540</v>
      </c>
      <c r="R108" s="3" t="s">
        <v>541</v>
      </c>
      <c r="S108" s="3" t="s">
        <v>668</v>
      </c>
      <c r="T108" s="3" t="s">
        <v>946</v>
      </c>
      <c r="U108" s="3" t="s">
        <v>663</v>
      </c>
      <c r="V108" s="3">
        <v>913000</v>
      </c>
      <c r="W108" s="3">
        <v>562230</v>
      </c>
      <c r="X108" s="3" t="s">
        <v>667</v>
      </c>
      <c r="Y108" s="3" t="s">
        <v>621</v>
      </c>
      <c r="Z108" s="3" t="s">
        <v>613</v>
      </c>
      <c r="AA108" s="3">
        <v>123.14763000000001</v>
      </c>
      <c r="AB108" s="22">
        <v>17000</v>
      </c>
      <c r="AC108" s="11" t="s">
        <v>38</v>
      </c>
    </row>
    <row r="109" spans="1:29" ht="15" customHeight="1" x14ac:dyDescent="0.25">
      <c r="A109" s="3">
        <v>106160</v>
      </c>
      <c r="B109" s="10" t="s">
        <v>5</v>
      </c>
      <c r="C109" s="10" t="s">
        <v>542</v>
      </c>
      <c r="D109" s="16"/>
      <c r="E109" s="12">
        <v>34042</v>
      </c>
      <c r="F109" s="12">
        <v>34334</v>
      </c>
      <c r="G109" s="16"/>
      <c r="H109" s="47">
        <v>35489</v>
      </c>
      <c r="I109" s="45">
        <v>35041</v>
      </c>
      <c r="J109" s="45" t="s">
        <v>37</v>
      </c>
      <c r="K109" s="4">
        <v>2020</v>
      </c>
      <c r="L109" s="4">
        <v>1986</v>
      </c>
      <c r="M109" s="40">
        <v>1017723</v>
      </c>
      <c r="N109" s="29">
        <v>2038</v>
      </c>
      <c r="O109" s="40">
        <v>903943</v>
      </c>
      <c r="P109" s="16"/>
      <c r="Q109" s="10" t="s">
        <v>543</v>
      </c>
      <c r="R109" s="3" t="s">
        <v>143</v>
      </c>
      <c r="S109" s="1" t="s">
        <v>668</v>
      </c>
      <c r="T109" s="1" t="s">
        <v>947</v>
      </c>
      <c r="U109" s="1" t="s">
        <v>692</v>
      </c>
      <c r="V109" s="1">
        <v>562210</v>
      </c>
      <c r="W109" s="1"/>
      <c r="X109" s="1" t="s">
        <v>667</v>
      </c>
      <c r="Y109" s="1" t="s">
        <v>636</v>
      </c>
      <c r="Z109" s="3" t="s">
        <v>628</v>
      </c>
      <c r="AA109" s="1">
        <v>120.9064</v>
      </c>
      <c r="AB109" s="22"/>
      <c r="AC109" s="11"/>
    </row>
    <row r="110" spans="1:29" ht="15" customHeight="1" x14ac:dyDescent="0.25">
      <c r="A110" s="2">
        <v>107189</v>
      </c>
      <c r="B110" s="51" t="s">
        <v>0</v>
      </c>
      <c r="C110" s="51" t="s">
        <v>544</v>
      </c>
      <c r="D110" s="52"/>
      <c r="E110" s="53" t="s">
        <v>37</v>
      </c>
      <c r="F110" s="53">
        <v>4252</v>
      </c>
      <c r="G110" s="52"/>
      <c r="H110" s="47"/>
      <c r="J110" s="45">
        <v>83364</v>
      </c>
      <c r="L110" s="4">
        <v>2020</v>
      </c>
      <c r="M110" s="54"/>
      <c r="N110" s="55"/>
      <c r="O110" s="54">
        <v>87616</v>
      </c>
      <c r="P110" s="52"/>
      <c r="Q110" s="51" t="s">
        <v>357</v>
      </c>
      <c r="R110" s="51" t="s">
        <v>545</v>
      </c>
      <c r="S110" s="3" t="s">
        <v>668</v>
      </c>
      <c r="T110" s="3" t="s">
        <v>948</v>
      </c>
      <c r="U110" s="3" t="s">
        <v>663</v>
      </c>
      <c r="V110" s="3">
        <v>913000</v>
      </c>
      <c r="W110" s="3">
        <v>562230</v>
      </c>
      <c r="X110" s="3" t="s">
        <v>667</v>
      </c>
      <c r="Y110" s="3" t="s">
        <v>613</v>
      </c>
      <c r="Z110" s="3" t="s">
        <v>951</v>
      </c>
      <c r="AA110" s="51">
        <v>121.328</v>
      </c>
      <c r="AB110" s="70">
        <v>750000</v>
      </c>
      <c r="AC110" s="56" t="s">
        <v>46</v>
      </c>
    </row>
    <row r="111" spans="1:29" ht="15" customHeight="1" x14ac:dyDescent="0.25">
      <c r="A111" s="3">
        <v>107689</v>
      </c>
      <c r="B111" s="3" t="s">
        <v>2</v>
      </c>
      <c r="C111" s="10" t="s">
        <v>546</v>
      </c>
      <c r="D111" s="8"/>
      <c r="E111" s="12" t="s">
        <v>37</v>
      </c>
      <c r="F111" s="12" t="s">
        <v>37</v>
      </c>
      <c r="G111" s="8"/>
      <c r="M111" s="39"/>
      <c r="N111" s="28"/>
      <c r="O111" s="39"/>
      <c r="P111" s="8"/>
      <c r="Q111" s="10" t="s">
        <v>547</v>
      </c>
      <c r="R111" s="3" t="s">
        <v>548</v>
      </c>
      <c r="S111" s="3" t="s">
        <v>668</v>
      </c>
      <c r="T111" s="3" t="s">
        <v>949</v>
      </c>
      <c r="U111" s="3" t="s">
        <v>700</v>
      </c>
      <c r="V111" s="3">
        <v>562210</v>
      </c>
      <c r="W111" s="3">
        <v>562230</v>
      </c>
      <c r="X111" s="3" t="s">
        <v>667</v>
      </c>
      <c r="Y111" s="3" t="s">
        <v>628</v>
      </c>
      <c r="Z111" s="1" t="s">
        <v>640</v>
      </c>
      <c r="AA111" s="3">
        <v>125.36060000000001</v>
      </c>
      <c r="AB111" s="22">
        <v>45000</v>
      </c>
      <c r="AC111" s="11" t="s">
        <v>56</v>
      </c>
    </row>
    <row r="112" spans="1:29" ht="15" customHeight="1" x14ac:dyDescent="0.25">
      <c r="A112" s="3">
        <v>107929</v>
      </c>
      <c r="B112" s="3" t="s">
        <v>10</v>
      </c>
      <c r="C112" s="20" t="s">
        <v>551</v>
      </c>
      <c r="D112" s="13"/>
      <c r="E112" s="12" t="s">
        <v>553</v>
      </c>
      <c r="F112" s="12" t="s">
        <v>37</v>
      </c>
      <c r="G112" s="13"/>
      <c r="M112" s="39"/>
      <c r="N112" s="28"/>
      <c r="O112" s="39"/>
      <c r="P112" s="13"/>
      <c r="Q112" s="3" t="s">
        <v>552</v>
      </c>
      <c r="R112" s="1" t="s">
        <v>260</v>
      </c>
      <c r="S112" s="1" t="s">
        <v>661</v>
      </c>
      <c r="T112" s="1" t="s">
        <v>952</v>
      </c>
      <c r="U112" s="1" t="s">
        <v>663</v>
      </c>
      <c r="V112" s="1">
        <v>322110</v>
      </c>
      <c r="W112" s="1"/>
      <c r="X112" s="1" t="s">
        <v>953</v>
      </c>
      <c r="Y112" s="1" t="s">
        <v>640</v>
      </c>
      <c r="Z112" s="1">
        <v>54.220640000000003</v>
      </c>
      <c r="AA112" s="1">
        <v>130.31733500000001</v>
      </c>
      <c r="AB112" s="22"/>
      <c r="AC112" s="11"/>
    </row>
    <row r="113" spans="6:14" x14ac:dyDescent="0.25">
      <c r="F113" s="12" t="s">
        <v>608</v>
      </c>
    </row>
    <row r="114" spans="6:14" x14ac:dyDescent="0.25">
      <c r="N114" s="38"/>
    </row>
    <row r="119" spans="6:14" x14ac:dyDescent="0.25">
      <c r="M119" s="36"/>
      <c r="N119" s="36"/>
    </row>
  </sheetData>
  <mergeCells count="1">
    <mergeCell ref="E1:F1"/>
  </mergeCells>
  <phoneticPr fontId="7" type="noConversion"/>
  <conditionalFormatting sqref="C104 B78:G78 M78:Q78">
    <cfRule type="cellIs" dxfId="107" priority="3" operator="equal">
      <formula>"yes"</formula>
    </cfRule>
  </conditionalFormatting>
  <conditionalFormatting sqref="C21">
    <cfRule type="cellIs" dxfId="106" priority="2" operator="equal">
      <formula>"yes"</formula>
    </cfRule>
  </conditionalFormatting>
  <dataValidations count="2">
    <dataValidation type="list" allowBlank="1" showInputMessage="1" showErrorMessage="1" sqref="AB35 AB113:AC1048576 AC3:AC104" xr:uid="{EE149A3F-0B8A-4050-B935-EEFC42C17389}">
      <formula1>#REF!</formula1>
    </dataValidation>
    <dataValidation type="list" allowBlank="1" showInputMessage="1" showErrorMessage="1" sqref="S35" xr:uid="{99CECBAB-0DC6-44EC-880C-21FA0F945BA9}">
      <formula1>"Yes,No"</formula1>
    </dataValidation>
  </dataValidations>
  <pageMargins left="0.7" right="0.7" top="0.75" bottom="0.75" header="0.3" footer="0.3"/>
  <pageSetup paperSize="8" scale="44" fitToWidth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303B7-3B8C-410E-AB0C-1DBFF397657F}">
  <dimension ref="A1:V131"/>
  <sheetViews>
    <sheetView tabSelected="1" workbookViewId="0">
      <selection sqref="A1:XFD1048576"/>
    </sheetView>
  </sheetViews>
  <sheetFormatPr defaultColWidth="9.7109375" defaultRowHeight="15" x14ac:dyDescent="0.25"/>
  <cols>
    <col min="1" max="1" width="15.42578125" style="3" bestFit="1" customWidth="1"/>
    <col min="2" max="2" width="33.5703125" style="3" bestFit="1" customWidth="1"/>
    <col min="3" max="3" width="58.28515625" style="3" bestFit="1" customWidth="1"/>
    <col min="4" max="4" width="8.85546875" style="3" bestFit="1" customWidth="1"/>
    <col min="5" max="5" width="19.28515625" style="4" bestFit="1" customWidth="1"/>
    <col min="6" max="6" width="14.7109375" style="4" bestFit="1" customWidth="1"/>
    <col min="7" max="7" width="12.28515625" style="27" bestFit="1" customWidth="1"/>
    <col min="8" max="8" width="19.5703125" style="38" bestFit="1" customWidth="1"/>
    <col min="9" max="9" width="11.7109375" style="3" bestFit="1" customWidth="1"/>
    <col min="10" max="10" width="56" style="3" bestFit="1" customWidth="1"/>
    <col min="11" max="11" width="123.85546875" style="3" bestFit="1" customWidth="1"/>
    <col min="12" max="12" width="21.7109375" style="3" bestFit="1" customWidth="1"/>
    <col min="13" max="13" width="18.28515625" style="3" bestFit="1" customWidth="1"/>
    <col min="14" max="14" width="18.5703125" style="3" bestFit="1" customWidth="1"/>
    <col min="15" max="15" width="16.7109375" style="3" bestFit="1" customWidth="1"/>
    <col min="16" max="16" width="19" style="3" bestFit="1" customWidth="1"/>
    <col min="17" max="17" width="45.28515625" style="3" bestFit="1" customWidth="1"/>
    <col min="18" max="18" width="22.140625" style="3" bestFit="1" customWidth="1"/>
    <col min="19" max="19" width="10.5703125" style="3" bestFit="1" customWidth="1"/>
    <col min="20" max="20" width="12.140625" style="3" bestFit="1" customWidth="1"/>
    <col min="21" max="21" width="149.42578125" style="3" bestFit="1" customWidth="1"/>
    <col min="22" max="22" width="41.7109375" style="3" bestFit="1" customWidth="1"/>
    <col min="23" max="16384" width="9.7109375" style="3"/>
  </cols>
  <sheetData>
    <row r="1" spans="1:22" ht="15" customHeight="1" x14ac:dyDescent="0.25">
      <c r="D1" s="5"/>
      <c r="E1" s="23" t="s">
        <v>957</v>
      </c>
      <c r="F1" s="32"/>
      <c r="G1" s="24"/>
      <c r="H1" s="34"/>
      <c r="I1" s="5"/>
    </row>
    <row r="2" spans="1:22" ht="27" customHeight="1" x14ac:dyDescent="0.25">
      <c r="A2" s="3" t="s">
        <v>40</v>
      </c>
      <c r="B2" s="6" t="s">
        <v>41</v>
      </c>
      <c r="C2" s="6" t="s">
        <v>27</v>
      </c>
      <c r="D2" s="8" t="s">
        <v>29</v>
      </c>
      <c r="E2" s="31" t="s">
        <v>594</v>
      </c>
      <c r="F2" s="25" t="s">
        <v>955</v>
      </c>
      <c r="G2" s="25" t="s">
        <v>954</v>
      </c>
      <c r="H2" s="35" t="s">
        <v>560</v>
      </c>
      <c r="I2" s="8" t="s">
        <v>485</v>
      </c>
      <c r="J2" s="6" t="s">
        <v>42</v>
      </c>
      <c r="K2" s="7" t="s">
        <v>30</v>
      </c>
      <c r="L2" s="3" t="s">
        <v>654</v>
      </c>
      <c r="M2" s="3" t="s">
        <v>655</v>
      </c>
      <c r="N2" s="3" t="s">
        <v>656</v>
      </c>
      <c r="O2" s="3" t="s">
        <v>657</v>
      </c>
      <c r="P2" s="3" t="s">
        <v>658</v>
      </c>
      <c r="Q2" s="3" t="s">
        <v>659</v>
      </c>
      <c r="R2" s="3" t="s">
        <v>660</v>
      </c>
      <c r="S2" s="3" t="s">
        <v>31</v>
      </c>
      <c r="T2" s="3" t="s">
        <v>32</v>
      </c>
      <c r="U2" s="3" t="s">
        <v>33</v>
      </c>
      <c r="V2" s="3" t="s">
        <v>34</v>
      </c>
    </row>
    <row r="3" spans="1:22" ht="15" customHeight="1" x14ac:dyDescent="0.25">
      <c r="A3" s="3">
        <v>509</v>
      </c>
      <c r="B3" s="10" t="s">
        <v>4</v>
      </c>
      <c r="C3" s="10" t="s">
        <v>43</v>
      </c>
      <c r="D3" s="8"/>
      <c r="G3" s="26"/>
      <c r="H3" s="37"/>
      <c r="I3" s="8"/>
      <c r="J3" s="10" t="s">
        <v>44</v>
      </c>
      <c r="K3" s="3" t="s">
        <v>45</v>
      </c>
      <c r="L3" s="3" t="s">
        <v>661</v>
      </c>
      <c r="M3" s="3" t="s">
        <v>662</v>
      </c>
      <c r="N3" s="3" t="s">
        <v>663</v>
      </c>
      <c r="O3" s="3">
        <v>913000</v>
      </c>
      <c r="P3" s="3">
        <v>562230</v>
      </c>
      <c r="Q3" s="3" t="s">
        <v>664</v>
      </c>
      <c r="R3" s="3" t="s">
        <v>665</v>
      </c>
      <c r="S3" s="3">
        <v>49.850990000000003</v>
      </c>
      <c r="T3" s="3">
        <v>124.53136000000001</v>
      </c>
      <c r="U3" s="11">
        <v>0</v>
      </c>
      <c r="V3" s="11" t="s">
        <v>46</v>
      </c>
    </row>
    <row r="4" spans="1:22" ht="15" customHeight="1" x14ac:dyDescent="0.25">
      <c r="A4" s="3">
        <v>1461</v>
      </c>
      <c r="B4" s="10" t="s">
        <v>1</v>
      </c>
      <c r="C4" s="10" t="s">
        <v>53</v>
      </c>
      <c r="D4" s="8"/>
      <c r="G4" s="26"/>
      <c r="H4" s="37"/>
      <c r="I4" s="8"/>
      <c r="J4" s="10" t="s">
        <v>54</v>
      </c>
      <c r="K4" s="3" t="s">
        <v>55</v>
      </c>
      <c r="L4" s="3" t="s">
        <v>661</v>
      </c>
      <c r="M4" s="3" t="s">
        <v>670</v>
      </c>
      <c r="N4" s="3" t="s">
        <v>663</v>
      </c>
      <c r="O4" s="3">
        <v>913000</v>
      </c>
      <c r="P4" s="3">
        <v>562230</v>
      </c>
      <c r="Q4" s="3" t="s">
        <v>667</v>
      </c>
      <c r="R4" s="3" t="s">
        <v>671</v>
      </c>
      <c r="S4" s="3">
        <v>49.654200000000003</v>
      </c>
      <c r="T4" s="3">
        <v>124.00449999999999</v>
      </c>
      <c r="U4" s="11">
        <v>2592</v>
      </c>
      <c r="V4" s="11" t="s">
        <v>56</v>
      </c>
    </row>
    <row r="5" spans="1:22" ht="15" customHeight="1" x14ac:dyDescent="0.25">
      <c r="A5" s="3">
        <v>1475</v>
      </c>
      <c r="B5" s="10" t="s">
        <v>18</v>
      </c>
      <c r="C5" s="10" t="s">
        <v>57</v>
      </c>
      <c r="D5" s="8"/>
      <c r="G5" s="26"/>
      <c r="H5" s="37"/>
      <c r="I5" s="8"/>
      <c r="J5" s="10" t="s">
        <v>58</v>
      </c>
      <c r="K5" s="3" t="s">
        <v>59</v>
      </c>
      <c r="L5" s="3" t="s">
        <v>661</v>
      </c>
      <c r="M5" s="3" t="s">
        <v>672</v>
      </c>
      <c r="N5" s="3" t="s">
        <v>663</v>
      </c>
      <c r="O5" s="3">
        <v>913000</v>
      </c>
      <c r="P5" s="3">
        <v>562230</v>
      </c>
      <c r="Q5" s="3" t="s">
        <v>667</v>
      </c>
      <c r="R5" s="3" t="s">
        <v>674</v>
      </c>
      <c r="S5" s="3">
        <v>50.466099999999997</v>
      </c>
      <c r="T5" s="3">
        <v>115.9442</v>
      </c>
      <c r="U5" s="11">
        <v>53290</v>
      </c>
      <c r="V5" s="11" t="s">
        <v>60</v>
      </c>
    </row>
    <row r="6" spans="1:22" ht="15" customHeight="1" x14ac:dyDescent="0.25">
      <c r="A6" s="3">
        <v>1480</v>
      </c>
      <c r="B6" s="10" t="s">
        <v>18</v>
      </c>
      <c r="C6" s="10" t="s">
        <v>62</v>
      </c>
      <c r="D6" s="8"/>
      <c r="G6" s="26"/>
      <c r="H6" s="37"/>
      <c r="I6" s="8"/>
      <c r="J6" s="10" t="s">
        <v>63</v>
      </c>
      <c r="K6" s="3" t="s">
        <v>64</v>
      </c>
      <c r="L6" s="3" t="s">
        <v>661</v>
      </c>
      <c r="M6" s="3" t="s">
        <v>675</v>
      </c>
      <c r="N6" s="3" t="s">
        <v>663</v>
      </c>
      <c r="O6" s="3">
        <v>913000</v>
      </c>
      <c r="P6" s="3">
        <v>562230</v>
      </c>
      <c r="Q6" s="3" t="s">
        <v>667</v>
      </c>
      <c r="R6" s="3" t="s">
        <v>677</v>
      </c>
      <c r="S6" s="3">
        <v>50.064399999999999</v>
      </c>
      <c r="T6" s="3">
        <v>114.9256</v>
      </c>
      <c r="U6" s="11" t="s">
        <v>61</v>
      </c>
      <c r="V6" s="11" t="s">
        <v>60</v>
      </c>
    </row>
    <row r="7" spans="1:22" ht="15" customHeight="1" x14ac:dyDescent="0.25">
      <c r="A7" s="3">
        <v>1504</v>
      </c>
      <c r="B7" s="10" t="s">
        <v>17</v>
      </c>
      <c r="C7" s="10" t="s">
        <v>65</v>
      </c>
      <c r="D7" s="8"/>
      <c r="G7" s="26"/>
      <c r="H7" s="37"/>
      <c r="I7" s="8"/>
      <c r="J7" s="10" t="s">
        <v>66</v>
      </c>
      <c r="K7" s="3" t="s">
        <v>67</v>
      </c>
      <c r="L7" s="3" t="s">
        <v>661</v>
      </c>
      <c r="M7" s="3" t="s">
        <v>678</v>
      </c>
      <c r="N7" s="3" t="s">
        <v>663</v>
      </c>
      <c r="O7" s="3">
        <v>913000</v>
      </c>
      <c r="P7" s="3">
        <v>562230</v>
      </c>
      <c r="Q7" s="3" t="s">
        <v>667</v>
      </c>
      <c r="R7" s="3" t="s">
        <v>679</v>
      </c>
      <c r="S7" s="3">
        <v>49.063786</v>
      </c>
      <c r="T7" s="3">
        <v>122.324095</v>
      </c>
      <c r="U7" s="11">
        <v>14600</v>
      </c>
      <c r="V7" s="11" t="s">
        <v>38</v>
      </c>
    </row>
    <row r="8" spans="1:22" ht="15" customHeight="1" x14ac:dyDescent="0.25">
      <c r="A8" s="3">
        <v>1560</v>
      </c>
      <c r="B8" s="3" t="s">
        <v>16</v>
      </c>
      <c r="C8" s="3" t="s">
        <v>68</v>
      </c>
      <c r="D8" s="8"/>
      <c r="I8" s="8"/>
      <c r="J8" s="3" t="s">
        <v>69</v>
      </c>
      <c r="K8" s="1" t="s">
        <v>520</v>
      </c>
      <c r="L8" s="3" t="s">
        <v>661</v>
      </c>
      <c r="M8" s="3" t="s">
        <v>680</v>
      </c>
      <c r="N8" s="3" t="s">
        <v>663</v>
      </c>
      <c r="O8" s="3">
        <v>913000</v>
      </c>
      <c r="P8" s="3">
        <v>412110</v>
      </c>
      <c r="Q8" s="3" t="s">
        <v>667</v>
      </c>
      <c r="R8" s="3" t="s">
        <v>617</v>
      </c>
      <c r="S8" s="3">
        <v>53.435831999999998</v>
      </c>
      <c r="T8" s="3">
        <v>122.57312</v>
      </c>
      <c r="U8" s="11"/>
      <c r="V8" s="11"/>
    </row>
    <row r="9" spans="1:22" ht="15" customHeight="1" x14ac:dyDescent="0.25">
      <c r="A9" s="3">
        <v>1582</v>
      </c>
      <c r="B9" s="3" t="s">
        <v>26</v>
      </c>
      <c r="C9" s="3" t="s">
        <v>70</v>
      </c>
      <c r="D9" s="8"/>
      <c r="I9" s="8"/>
      <c r="J9" s="3" t="s">
        <v>71</v>
      </c>
      <c r="K9" s="3" t="s">
        <v>72</v>
      </c>
      <c r="L9" s="3" t="s">
        <v>661</v>
      </c>
      <c r="M9" s="3" t="s">
        <v>681</v>
      </c>
      <c r="N9" s="3" t="s">
        <v>663</v>
      </c>
      <c r="O9" s="3">
        <v>913000</v>
      </c>
      <c r="P9" s="3">
        <v>412110</v>
      </c>
      <c r="Q9" s="3" t="s">
        <v>667</v>
      </c>
      <c r="R9" s="3" t="s">
        <v>683</v>
      </c>
      <c r="S9" s="3">
        <v>53.975000000000001</v>
      </c>
      <c r="T9" s="3">
        <v>126.0659</v>
      </c>
      <c r="U9" s="11"/>
      <c r="V9" s="11"/>
    </row>
    <row r="10" spans="1:22" ht="15" customHeight="1" x14ac:dyDescent="0.25">
      <c r="A10" s="3">
        <v>1587</v>
      </c>
      <c r="B10" s="10" t="s">
        <v>3</v>
      </c>
      <c r="C10" s="3" t="s">
        <v>73</v>
      </c>
      <c r="D10" s="8"/>
      <c r="G10" s="26"/>
      <c r="H10" s="37"/>
      <c r="I10" s="8"/>
      <c r="J10" s="3" t="s">
        <v>74</v>
      </c>
      <c r="K10" s="3" t="s">
        <v>75</v>
      </c>
      <c r="L10" s="3" t="s">
        <v>661</v>
      </c>
      <c r="M10" s="3" t="s">
        <v>684</v>
      </c>
      <c r="N10" s="3" t="s">
        <v>663</v>
      </c>
      <c r="O10" s="3">
        <v>913000</v>
      </c>
      <c r="P10" s="3">
        <v>562230</v>
      </c>
      <c r="Q10" s="3" t="s">
        <v>667</v>
      </c>
      <c r="R10" s="3" t="s">
        <v>685</v>
      </c>
      <c r="S10" s="3">
        <v>50.249450000000003</v>
      </c>
      <c r="T10" s="3">
        <v>122.85861</v>
      </c>
      <c r="U10" s="11">
        <f>30*52.14*0.765*0.6</f>
        <v>717.96780000000001</v>
      </c>
      <c r="V10" s="11" t="s">
        <v>46</v>
      </c>
    </row>
    <row r="11" spans="1:22" ht="15" customHeight="1" x14ac:dyDescent="0.25">
      <c r="A11" s="3">
        <v>1603</v>
      </c>
      <c r="B11" s="3" t="s">
        <v>16</v>
      </c>
      <c r="C11" s="3" t="s">
        <v>76</v>
      </c>
      <c r="D11" s="8"/>
      <c r="I11" s="8"/>
      <c r="J11" s="3" t="s">
        <v>77</v>
      </c>
      <c r="K11" s="1" t="s">
        <v>520</v>
      </c>
      <c r="L11" s="3" t="s">
        <v>661</v>
      </c>
      <c r="M11" s="3" t="s">
        <v>686</v>
      </c>
      <c r="N11" s="3" t="s">
        <v>663</v>
      </c>
      <c r="O11" s="3">
        <v>913000</v>
      </c>
      <c r="P11" s="3">
        <v>562230</v>
      </c>
      <c r="Q11" s="3" t="s">
        <v>667</v>
      </c>
      <c r="R11" s="3" t="s">
        <v>617</v>
      </c>
      <c r="S11" s="3">
        <v>53.620800000000003</v>
      </c>
      <c r="T11" s="3">
        <v>122.6467</v>
      </c>
      <c r="U11" s="11"/>
      <c r="V11" s="11"/>
    </row>
    <row r="12" spans="1:22" ht="15" customHeight="1" x14ac:dyDescent="0.25">
      <c r="A12" s="3">
        <v>1623</v>
      </c>
      <c r="B12" s="3" t="s">
        <v>16</v>
      </c>
      <c r="C12" s="3" t="s">
        <v>82</v>
      </c>
      <c r="D12" s="8"/>
      <c r="I12" s="8"/>
      <c r="J12" s="3" t="s">
        <v>83</v>
      </c>
      <c r="K12" s="1" t="s">
        <v>520</v>
      </c>
      <c r="L12" s="3" t="s">
        <v>661</v>
      </c>
      <c r="M12" s="3" t="s">
        <v>688</v>
      </c>
      <c r="N12" s="3" t="s">
        <v>663</v>
      </c>
      <c r="O12" s="3">
        <v>913000</v>
      </c>
      <c r="P12" s="3">
        <v>412110</v>
      </c>
      <c r="Q12" s="3" t="s">
        <v>667</v>
      </c>
      <c r="R12" s="3" t="s">
        <v>617</v>
      </c>
      <c r="S12" s="3">
        <v>54.070399999999999</v>
      </c>
      <c r="T12" s="3">
        <v>122.449</v>
      </c>
      <c r="U12" s="11"/>
      <c r="V12" s="11"/>
    </row>
    <row r="13" spans="1:22" ht="15" customHeight="1" x14ac:dyDescent="0.25">
      <c r="A13" s="3">
        <v>1663</v>
      </c>
      <c r="B13" s="10" t="s">
        <v>22</v>
      </c>
      <c r="C13" s="10" t="s">
        <v>84</v>
      </c>
      <c r="D13" s="8"/>
      <c r="G13" s="26"/>
      <c r="H13" s="37"/>
      <c r="I13" s="8"/>
      <c r="J13" s="10" t="s">
        <v>85</v>
      </c>
      <c r="K13" s="3" t="s">
        <v>86</v>
      </c>
      <c r="L13" s="3" t="s">
        <v>661</v>
      </c>
      <c r="M13" s="3" t="s">
        <v>689</v>
      </c>
      <c r="N13" s="3" t="s">
        <v>663</v>
      </c>
      <c r="O13" s="3">
        <v>913000</v>
      </c>
      <c r="P13" s="3">
        <v>562230</v>
      </c>
      <c r="Q13" s="3" t="s">
        <v>667</v>
      </c>
      <c r="R13" s="3" t="s">
        <v>673</v>
      </c>
      <c r="S13" s="3">
        <v>49.489699999999999</v>
      </c>
      <c r="T13" s="3">
        <v>117.30670000000001</v>
      </c>
      <c r="U13" s="11">
        <v>13131</v>
      </c>
      <c r="V13" s="11" t="s">
        <v>38</v>
      </c>
    </row>
    <row r="14" spans="1:22" ht="15" customHeight="1" x14ac:dyDescent="0.25">
      <c r="A14" s="3">
        <v>1673</v>
      </c>
      <c r="B14" s="10" t="s">
        <v>18</v>
      </c>
      <c r="C14" s="10" t="s">
        <v>87</v>
      </c>
      <c r="D14" s="8"/>
      <c r="G14" s="26"/>
      <c r="H14" s="37"/>
      <c r="I14" s="8"/>
      <c r="J14" s="10" t="s">
        <v>88</v>
      </c>
      <c r="K14" s="3" t="s">
        <v>89</v>
      </c>
      <c r="L14" s="3" t="s">
        <v>661</v>
      </c>
      <c r="M14" s="3" t="s">
        <v>690</v>
      </c>
      <c r="N14" s="3" t="s">
        <v>663</v>
      </c>
      <c r="O14" s="3">
        <v>913000</v>
      </c>
      <c r="P14" s="3">
        <v>562230</v>
      </c>
      <c r="Q14" s="3" t="s">
        <v>667</v>
      </c>
      <c r="R14" s="3" t="s">
        <v>676</v>
      </c>
      <c r="S14" s="3">
        <v>49.588000000000001</v>
      </c>
      <c r="T14" s="3">
        <v>115.66079999999999</v>
      </c>
      <c r="U14" s="14">
        <v>7752.5</v>
      </c>
      <c r="V14" s="11" t="s">
        <v>38</v>
      </c>
    </row>
    <row r="15" spans="1:22" ht="15" customHeight="1" x14ac:dyDescent="0.25">
      <c r="A15" s="3">
        <v>1686</v>
      </c>
      <c r="B15" s="10" t="s">
        <v>13</v>
      </c>
      <c r="C15" s="10" t="s">
        <v>602</v>
      </c>
      <c r="D15" s="8"/>
      <c r="G15" s="26">
        <v>1997</v>
      </c>
      <c r="H15" s="37">
        <v>4000000</v>
      </c>
      <c r="I15" s="8"/>
      <c r="J15" s="10" t="s">
        <v>37</v>
      </c>
      <c r="K15" s="3" t="s">
        <v>90</v>
      </c>
      <c r="L15" s="3" t="s">
        <v>661</v>
      </c>
      <c r="M15" s="3" t="s">
        <v>687</v>
      </c>
      <c r="N15" s="3" t="s">
        <v>663</v>
      </c>
      <c r="O15" s="3">
        <v>913000</v>
      </c>
      <c r="P15" s="3">
        <v>562230</v>
      </c>
      <c r="Q15" s="3" t="s">
        <v>667</v>
      </c>
      <c r="R15" s="3" t="s">
        <v>614</v>
      </c>
      <c r="S15" s="3">
        <v>49.211598000000002</v>
      </c>
      <c r="T15" s="3">
        <v>122.801013</v>
      </c>
      <c r="U15" s="11">
        <v>0</v>
      </c>
      <c r="V15" s="11" t="s">
        <v>91</v>
      </c>
    </row>
    <row r="16" spans="1:22" ht="15" customHeight="1" x14ac:dyDescent="0.25">
      <c r="A16" s="3">
        <v>1696</v>
      </c>
      <c r="B16" s="10" t="s">
        <v>92</v>
      </c>
      <c r="C16" s="10" t="s">
        <v>93</v>
      </c>
      <c r="D16" s="8"/>
      <c r="G16" s="26"/>
      <c r="H16" s="37"/>
      <c r="I16" s="8"/>
      <c r="J16" s="10" t="s">
        <v>94</v>
      </c>
      <c r="K16" s="3" t="s">
        <v>95</v>
      </c>
      <c r="L16" s="3" t="s">
        <v>661</v>
      </c>
      <c r="M16" s="3" t="s">
        <v>691</v>
      </c>
      <c r="N16" s="3" t="s">
        <v>692</v>
      </c>
      <c r="O16" s="3">
        <v>913000</v>
      </c>
      <c r="P16" s="3">
        <v>562230</v>
      </c>
      <c r="Q16" s="3" t="s">
        <v>667</v>
      </c>
      <c r="R16" s="3" t="s">
        <v>628</v>
      </c>
      <c r="S16" s="3">
        <v>50.094799999999999</v>
      </c>
      <c r="T16" s="3">
        <v>124.9123</v>
      </c>
      <c r="U16" s="11">
        <v>234</v>
      </c>
      <c r="V16" s="11" t="s">
        <v>60</v>
      </c>
    </row>
    <row r="17" spans="1:22" ht="15" customHeight="1" x14ac:dyDescent="0.25">
      <c r="A17" s="3">
        <v>1715</v>
      </c>
      <c r="B17" s="3" t="s">
        <v>26</v>
      </c>
      <c r="C17" s="3" t="s">
        <v>101</v>
      </c>
      <c r="D17" s="8"/>
      <c r="I17" s="8"/>
      <c r="J17" s="3" t="s">
        <v>102</v>
      </c>
      <c r="K17" s="3" t="s">
        <v>72</v>
      </c>
      <c r="L17" s="3" t="s">
        <v>661</v>
      </c>
      <c r="M17" s="3" t="s">
        <v>695</v>
      </c>
      <c r="N17" s="3" t="s">
        <v>663</v>
      </c>
      <c r="O17" s="3">
        <v>913000</v>
      </c>
      <c r="P17" s="3">
        <v>412110</v>
      </c>
      <c r="Q17" s="3" t="s">
        <v>667</v>
      </c>
      <c r="R17" s="3" t="s">
        <v>682</v>
      </c>
      <c r="S17" s="3">
        <v>55.050865999999999</v>
      </c>
      <c r="T17" s="3">
        <v>126.501316</v>
      </c>
      <c r="U17" s="11"/>
      <c r="V17" s="11"/>
    </row>
    <row r="18" spans="1:22" ht="15" customHeight="1" x14ac:dyDescent="0.25">
      <c r="A18" s="3">
        <v>1733</v>
      </c>
      <c r="B18" s="10" t="s">
        <v>18</v>
      </c>
      <c r="C18" s="10" t="s">
        <v>103</v>
      </c>
      <c r="D18" s="8"/>
      <c r="G18" s="26"/>
      <c r="H18" s="37"/>
      <c r="I18" s="8"/>
      <c r="J18" s="10" t="s">
        <v>104</v>
      </c>
      <c r="K18" s="3" t="s">
        <v>59</v>
      </c>
      <c r="L18" s="3" t="s">
        <v>661</v>
      </c>
      <c r="M18" s="3" t="s">
        <v>696</v>
      </c>
      <c r="N18" s="3" t="s">
        <v>663</v>
      </c>
      <c r="O18" s="3">
        <v>913000</v>
      </c>
      <c r="P18" s="3">
        <v>562230</v>
      </c>
      <c r="Q18" s="3" t="s">
        <v>667</v>
      </c>
      <c r="R18" s="3" t="s">
        <v>697</v>
      </c>
      <c r="S18" s="3">
        <v>49.645252999999997</v>
      </c>
      <c r="T18" s="3">
        <v>115.952719</v>
      </c>
      <c r="U18" s="14">
        <v>4559</v>
      </c>
      <c r="V18" s="11" t="s">
        <v>38</v>
      </c>
    </row>
    <row r="19" spans="1:22" ht="15" customHeight="1" x14ac:dyDescent="0.25">
      <c r="A19" s="3">
        <v>1759</v>
      </c>
      <c r="B19" s="3" t="s">
        <v>26</v>
      </c>
      <c r="C19" s="3" t="s">
        <v>105</v>
      </c>
      <c r="D19" s="8"/>
      <c r="I19" s="8"/>
      <c r="J19" s="3" t="s">
        <v>106</v>
      </c>
      <c r="K19" s="3" t="s">
        <v>72</v>
      </c>
      <c r="L19" s="3" t="s">
        <v>661</v>
      </c>
      <c r="M19" s="3" t="s">
        <v>698</v>
      </c>
      <c r="N19" s="3" t="s">
        <v>663</v>
      </c>
      <c r="O19" s="3">
        <v>913000</v>
      </c>
      <c r="P19" s="3">
        <v>562230</v>
      </c>
      <c r="Q19" s="3" t="s">
        <v>667</v>
      </c>
      <c r="R19" s="3" t="s">
        <v>617</v>
      </c>
      <c r="S19" s="3">
        <v>53.895501000000003</v>
      </c>
      <c r="T19" s="3">
        <v>123.538601</v>
      </c>
      <c r="U19" s="14"/>
      <c r="V19" s="11"/>
    </row>
    <row r="20" spans="1:22" ht="15" customHeight="1" x14ac:dyDescent="0.25">
      <c r="A20" s="3">
        <v>1760</v>
      </c>
      <c r="B20" s="10" t="s">
        <v>26</v>
      </c>
      <c r="C20" s="10" t="s">
        <v>107</v>
      </c>
      <c r="D20" s="8"/>
      <c r="G20" s="26"/>
      <c r="H20" s="37"/>
      <c r="I20" s="8"/>
      <c r="J20" s="3" t="s">
        <v>108</v>
      </c>
      <c r="K20" s="3" t="s">
        <v>72</v>
      </c>
      <c r="L20" s="3" t="s">
        <v>661</v>
      </c>
      <c r="M20" s="3" t="s">
        <v>699</v>
      </c>
      <c r="N20" s="3" t="s">
        <v>700</v>
      </c>
      <c r="O20" s="3">
        <v>913000</v>
      </c>
      <c r="P20" s="3">
        <v>412110</v>
      </c>
      <c r="Q20" s="3" t="s">
        <v>667</v>
      </c>
      <c r="R20" s="3" t="s">
        <v>683</v>
      </c>
      <c r="S20" s="3">
        <v>54.017902999999997</v>
      </c>
      <c r="T20" s="3">
        <v>125.75084699999999</v>
      </c>
      <c r="U20" s="14"/>
      <c r="V20" s="11"/>
    </row>
    <row r="21" spans="1:22" ht="15" customHeight="1" x14ac:dyDescent="0.25">
      <c r="A21" s="3">
        <v>1765</v>
      </c>
      <c r="B21" s="3" t="s">
        <v>26</v>
      </c>
      <c r="C21" s="3" t="s">
        <v>109</v>
      </c>
      <c r="D21" s="8"/>
      <c r="I21" s="8"/>
      <c r="J21" s="3" t="s">
        <v>110</v>
      </c>
      <c r="K21" s="3" t="s">
        <v>72</v>
      </c>
      <c r="L21" s="3" t="s">
        <v>661</v>
      </c>
      <c r="M21" s="3" t="s">
        <v>688</v>
      </c>
      <c r="N21" s="3" t="s">
        <v>700</v>
      </c>
      <c r="O21" s="3">
        <v>913000</v>
      </c>
      <c r="P21" s="3">
        <v>562230</v>
      </c>
      <c r="Q21" s="3" t="s">
        <v>667</v>
      </c>
      <c r="R21" s="3" t="s">
        <v>683</v>
      </c>
      <c r="S21" s="3">
        <v>54.371031000000002</v>
      </c>
      <c r="T21" s="3">
        <v>125.92025599999999</v>
      </c>
      <c r="U21" s="14"/>
      <c r="V21" s="11"/>
    </row>
    <row r="22" spans="1:22" ht="15" customHeight="1" x14ac:dyDescent="0.25">
      <c r="A22" s="3">
        <v>1771</v>
      </c>
      <c r="B22" s="10" t="s">
        <v>13</v>
      </c>
      <c r="C22" s="10" t="s">
        <v>603</v>
      </c>
      <c r="D22" s="8"/>
      <c r="E22" s="4">
        <v>2014</v>
      </c>
      <c r="F22" s="4">
        <v>1954</v>
      </c>
      <c r="G22" s="26">
        <v>2002</v>
      </c>
      <c r="H22" s="40">
        <v>101000</v>
      </c>
      <c r="I22" s="8"/>
      <c r="J22" s="10" t="s">
        <v>37</v>
      </c>
      <c r="K22" s="3" t="s">
        <v>111</v>
      </c>
      <c r="L22" s="3" t="s">
        <v>661</v>
      </c>
      <c r="M22" s="3" t="s">
        <v>701</v>
      </c>
      <c r="N22" s="3" t="s">
        <v>663</v>
      </c>
      <c r="O22" s="3">
        <v>913000</v>
      </c>
      <c r="P22" s="3">
        <v>562230</v>
      </c>
      <c r="Q22" s="3" t="s">
        <v>667</v>
      </c>
      <c r="R22" s="3" t="s">
        <v>702</v>
      </c>
      <c r="S22" s="3">
        <v>49.289369000000001</v>
      </c>
      <c r="T22" s="3">
        <v>122.878529</v>
      </c>
      <c r="U22" s="11">
        <v>36500</v>
      </c>
      <c r="V22" s="11" t="s">
        <v>91</v>
      </c>
    </row>
    <row r="23" spans="1:22" ht="15" customHeight="1" x14ac:dyDescent="0.25">
      <c r="A23" s="3">
        <v>1788</v>
      </c>
      <c r="B23" s="10" t="s">
        <v>0</v>
      </c>
      <c r="C23" s="10" t="s">
        <v>112</v>
      </c>
      <c r="D23" s="8"/>
      <c r="E23" s="4">
        <v>2012</v>
      </c>
      <c r="F23" s="4">
        <v>1974</v>
      </c>
      <c r="G23" s="29">
        <v>2012</v>
      </c>
      <c r="H23" s="40">
        <v>178200</v>
      </c>
      <c r="I23" s="8"/>
      <c r="J23" s="10" t="s">
        <v>113</v>
      </c>
      <c r="K23" s="3" t="s">
        <v>114</v>
      </c>
      <c r="L23" s="3" t="s">
        <v>661</v>
      </c>
      <c r="M23" s="3" t="s">
        <v>703</v>
      </c>
      <c r="N23" s="3" t="s">
        <v>663</v>
      </c>
      <c r="O23" s="3">
        <v>913000</v>
      </c>
      <c r="P23" s="3">
        <v>562230</v>
      </c>
      <c r="Q23" s="3" t="s">
        <v>667</v>
      </c>
      <c r="R23" s="3" t="s">
        <v>651</v>
      </c>
      <c r="S23" s="3">
        <v>51.708280000000002</v>
      </c>
      <c r="T23" s="3">
        <v>120.0176</v>
      </c>
      <c r="U23" s="11">
        <f>50*365.25*0.6</f>
        <v>10957.5</v>
      </c>
      <c r="V23" s="11" t="s">
        <v>38</v>
      </c>
    </row>
    <row r="24" spans="1:22" ht="15" customHeight="1" x14ac:dyDescent="0.25">
      <c r="A24" s="2">
        <v>1791</v>
      </c>
      <c r="B24" s="3" t="s">
        <v>26</v>
      </c>
      <c r="C24" s="3" t="s">
        <v>115</v>
      </c>
      <c r="D24" s="8"/>
      <c r="I24" s="8"/>
      <c r="J24" s="3" t="s">
        <v>116</v>
      </c>
      <c r="K24" s="3" t="s">
        <v>72</v>
      </c>
      <c r="L24" s="2" t="s">
        <v>661</v>
      </c>
      <c r="M24" s="2" t="s">
        <v>696</v>
      </c>
      <c r="N24" s="2" t="s">
        <v>663</v>
      </c>
      <c r="O24" s="2">
        <v>913000</v>
      </c>
      <c r="P24" s="2">
        <v>412110</v>
      </c>
      <c r="Q24" s="3" t="s">
        <v>667</v>
      </c>
      <c r="R24" s="2" t="s">
        <v>634</v>
      </c>
      <c r="S24" s="2">
        <v>54.530949999999997</v>
      </c>
      <c r="T24" s="2">
        <v>126.294878</v>
      </c>
      <c r="U24" s="11"/>
      <c r="V24" s="11"/>
    </row>
    <row r="25" spans="1:22" ht="15" customHeight="1" x14ac:dyDescent="0.25">
      <c r="A25" s="2">
        <v>1837</v>
      </c>
      <c r="B25" s="3" t="s">
        <v>5</v>
      </c>
      <c r="C25" s="3" t="s">
        <v>47</v>
      </c>
      <c r="D25" s="8"/>
      <c r="I25" s="8"/>
      <c r="J25" s="3" t="s">
        <v>37</v>
      </c>
      <c r="K25" s="3" t="s">
        <v>117</v>
      </c>
      <c r="L25" s="2" t="s">
        <v>661</v>
      </c>
      <c r="M25" s="2" t="s">
        <v>704</v>
      </c>
      <c r="N25" s="2" t="s">
        <v>663</v>
      </c>
      <c r="O25" s="2">
        <v>913000</v>
      </c>
      <c r="P25" s="2">
        <v>562230</v>
      </c>
      <c r="Q25" s="3" t="s">
        <v>667</v>
      </c>
      <c r="R25" s="2" t="s">
        <v>705</v>
      </c>
      <c r="S25" s="2">
        <v>56.161606999999997</v>
      </c>
      <c r="T25" s="2">
        <v>120.642618</v>
      </c>
      <c r="U25" s="11"/>
      <c r="V25" s="11"/>
    </row>
    <row r="26" spans="1:22" ht="15" customHeight="1" x14ac:dyDescent="0.25">
      <c r="A26" s="3">
        <v>1841</v>
      </c>
      <c r="B26" s="10" t="s">
        <v>13</v>
      </c>
      <c r="C26" s="10" t="s">
        <v>604</v>
      </c>
      <c r="D26" s="8"/>
      <c r="G26" s="26">
        <v>1994</v>
      </c>
      <c r="H26" s="37"/>
      <c r="I26" s="8"/>
      <c r="J26" s="10" t="s">
        <v>118</v>
      </c>
      <c r="K26" s="3" t="s">
        <v>119</v>
      </c>
      <c r="L26" s="3" t="s">
        <v>661</v>
      </c>
      <c r="M26" s="3" t="s">
        <v>706</v>
      </c>
      <c r="N26" s="3" t="s">
        <v>663</v>
      </c>
      <c r="O26" s="3">
        <v>913000</v>
      </c>
      <c r="P26" s="3">
        <v>562230</v>
      </c>
      <c r="Q26" s="3" t="s">
        <v>667</v>
      </c>
      <c r="R26" s="3" t="s">
        <v>707</v>
      </c>
      <c r="S26" s="3">
        <v>49.020175999999999</v>
      </c>
      <c r="T26" s="3">
        <v>122.47248500000001</v>
      </c>
      <c r="U26" s="11">
        <v>73000</v>
      </c>
      <c r="V26" s="11" t="s">
        <v>91</v>
      </c>
    </row>
    <row r="27" spans="1:22" ht="15" customHeight="1" x14ac:dyDescent="0.25">
      <c r="A27" s="2">
        <v>1850</v>
      </c>
      <c r="B27" s="3" t="s">
        <v>26</v>
      </c>
      <c r="C27" s="3" t="s">
        <v>120</v>
      </c>
      <c r="D27" s="8"/>
      <c r="I27" s="8"/>
      <c r="J27" s="3" t="s">
        <v>121</v>
      </c>
      <c r="K27" s="3" t="s">
        <v>72</v>
      </c>
      <c r="L27" s="2" t="s">
        <v>661</v>
      </c>
      <c r="M27" s="2" t="s">
        <v>708</v>
      </c>
      <c r="N27" s="2" t="s">
        <v>663</v>
      </c>
      <c r="O27" s="2">
        <v>913000</v>
      </c>
      <c r="P27" s="2">
        <v>412110</v>
      </c>
      <c r="Q27" s="3" t="s">
        <v>667</v>
      </c>
      <c r="R27" s="2" t="s">
        <v>683</v>
      </c>
      <c r="S27" s="2">
        <v>54.056609999999999</v>
      </c>
      <c r="T27" s="2">
        <v>125.91303600000001</v>
      </c>
      <c r="U27" s="11"/>
      <c r="V27" s="11"/>
    </row>
    <row r="28" spans="1:22" ht="15" customHeight="1" x14ac:dyDescent="0.25">
      <c r="A28" s="2">
        <v>1888</v>
      </c>
      <c r="B28" s="3" t="s">
        <v>16</v>
      </c>
      <c r="C28" s="3" t="s">
        <v>122</v>
      </c>
      <c r="D28" s="8"/>
      <c r="I28" s="8"/>
      <c r="J28" s="3" t="s">
        <v>123</v>
      </c>
      <c r="K28" s="1" t="s">
        <v>520</v>
      </c>
      <c r="L28" s="2" t="s">
        <v>661</v>
      </c>
      <c r="M28" s="2" t="s">
        <v>709</v>
      </c>
      <c r="N28" s="2" t="s">
        <v>663</v>
      </c>
      <c r="O28" s="2">
        <v>913000</v>
      </c>
      <c r="P28" s="2">
        <v>412110</v>
      </c>
      <c r="Q28" s="3" t="s">
        <v>667</v>
      </c>
      <c r="R28" s="2" t="s">
        <v>617</v>
      </c>
      <c r="S28" s="2">
        <v>54.494399999999999</v>
      </c>
      <c r="T28" s="2">
        <v>122.6923</v>
      </c>
      <c r="U28" s="11"/>
      <c r="V28" s="11"/>
    </row>
    <row r="29" spans="1:22" ht="15" customHeight="1" x14ac:dyDescent="0.25">
      <c r="A29" s="3">
        <v>1898</v>
      </c>
      <c r="B29" s="10" t="s">
        <v>13</v>
      </c>
      <c r="C29" s="10" t="s">
        <v>124</v>
      </c>
      <c r="D29" s="8"/>
      <c r="G29" s="26"/>
      <c r="H29" s="37"/>
      <c r="I29" s="8"/>
      <c r="J29" s="10" t="s">
        <v>125</v>
      </c>
      <c r="K29" s="3" t="s">
        <v>126</v>
      </c>
      <c r="L29" s="3" t="s">
        <v>661</v>
      </c>
      <c r="M29" s="3" t="s">
        <v>710</v>
      </c>
      <c r="N29" s="3" t="s">
        <v>663</v>
      </c>
      <c r="O29" s="3">
        <v>913000</v>
      </c>
      <c r="P29" s="3">
        <v>562230</v>
      </c>
      <c r="Q29" s="3" t="s">
        <v>667</v>
      </c>
      <c r="R29" s="3" t="s">
        <v>707</v>
      </c>
      <c r="S29" s="3">
        <v>49.082791</v>
      </c>
      <c r="T29" s="3">
        <v>122.65524000000001</v>
      </c>
      <c r="U29" s="11">
        <v>71175</v>
      </c>
      <c r="V29" s="11" t="s">
        <v>38</v>
      </c>
    </row>
    <row r="30" spans="1:22" ht="15" customHeight="1" x14ac:dyDescent="0.25">
      <c r="A30" s="2">
        <v>1930</v>
      </c>
      <c r="B30" s="3" t="s">
        <v>24</v>
      </c>
      <c r="C30" s="3" t="s">
        <v>130</v>
      </c>
      <c r="D30" s="8"/>
      <c r="I30" s="8"/>
      <c r="J30" s="3" t="s">
        <v>37</v>
      </c>
      <c r="K30" s="3" t="s">
        <v>131</v>
      </c>
      <c r="L30" s="2" t="s">
        <v>668</v>
      </c>
      <c r="M30" s="2" t="s">
        <v>712</v>
      </c>
      <c r="N30" s="2" t="s">
        <v>663</v>
      </c>
      <c r="O30" s="2">
        <v>913000</v>
      </c>
      <c r="P30" s="2">
        <v>562230</v>
      </c>
      <c r="Q30" s="3" t="s">
        <v>667</v>
      </c>
      <c r="R30" s="2" t="s">
        <v>629</v>
      </c>
      <c r="S30" s="2">
        <v>52.324199999999998</v>
      </c>
      <c r="T30" s="2">
        <v>121.4425</v>
      </c>
      <c r="U30" s="11"/>
      <c r="V30" s="11"/>
    </row>
    <row r="31" spans="1:22" ht="15" customHeight="1" x14ac:dyDescent="0.25">
      <c r="A31" s="3">
        <v>2043</v>
      </c>
      <c r="B31" s="10" t="s">
        <v>17</v>
      </c>
      <c r="C31" s="10" t="s">
        <v>132</v>
      </c>
      <c r="D31" s="8"/>
      <c r="G31" s="26"/>
      <c r="H31" s="37"/>
      <c r="I31" s="8"/>
      <c r="J31" s="10" t="s">
        <v>133</v>
      </c>
      <c r="K31" s="3" t="s">
        <v>134</v>
      </c>
      <c r="L31" s="3" t="s">
        <v>661</v>
      </c>
      <c r="M31" s="3" t="s">
        <v>711</v>
      </c>
      <c r="N31" s="3" t="s">
        <v>663</v>
      </c>
      <c r="O31" s="3">
        <v>913000</v>
      </c>
      <c r="P31" s="3">
        <v>562230</v>
      </c>
      <c r="Q31" s="3" t="s">
        <v>667</v>
      </c>
      <c r="R31" s="3" t="s">
        <v>713</v>
      </c>
      <c r="S31" s="3">
        <v>49.227530000000002</v>
      </c>
      <c r="T31" s="3">
        <v>122.341132</v>
      </c>
      <c r="U31" s="11">
        <v>73000</v>
      </c>
      <c r="V31" s="11"/>
    </row>
    <row r="32" spans="1:22" ht="15" customHeight="1" x14ac:dyDescent="0.25">
      <c r="A32" s="3">
        <v>2059</v>
      </c>
      <c r="B32" s="10" t="s">
        <v>13</v>
      </c>
      <c r="C32" s="10" t="s">
        <v>135</v>
      </c>
      <c r="D32" s="8"/>
      <c r="G32" s="26"/>
      <c r="H32" s="37"/>
      <c r="I32" s="8"/>
      <c r="J32" s="10" t="s">
        <v>136</v>
      </c>
      <c r="K32" s="3" t="s">
        <v>137</v>
      </c>
      <c r="L32" s="3" t="s">
        <v>661</v>
      </c>
      <c r="M32" s="3" t="s">
        <v>714</v>
      </c>
      <c r="N32" s="3" t="s">
        <v>663</v>
      </c>
      <c r="O32" s="3">
        <v>913000</v>
      </c>
      <c r="P32" s="3">
        <v>562230</v>
      </c>
      <c r="Q32" s="3" t="s">
        <v>667</v>
      </c>
      <c r="R32" s="3" t="s">
        <v>715</v>
      </c>
      <c r="S32" s="3">
        <v>49.471021</v>
      </c>
      <c r="T32" s="3">
        <v>123.23787</v>
      </c>
      <c r="U32" s="11">
        <v>1825</v>
      </c>
      <c r="V32" s="11" t="s">
        <v>46</v>
      </c>
    </row>
    <row r="33" spans="1:22" ht="15" customHeight="1" x14ac:dyDescent="0.25">
      <c r="A33" s="3">
        <v>2197</v>
      </c>
      <c r="B33" s="10" t="s">
        <v>22</v>
      </c>
      <c r="C33" s="10" t="s">
        <v>138</v>
      </c>
      <c r="D33" s="8"/>
      <c r="G33" s="26"/>
      <c r="H33" s="37"/>
      <c r="I33" s="8"/>
      <c r="J33" s="10" t="s">
        <v>139</v>
      </c>
      <c r="K33" s="3" t="s">
        <v>140</v>
      </c>
      <c r="L33" s="3" t="s">
        <v>661</v>
      </c>
      <c r="M33" s="3" t="s">
        <v>716</v>
      </c>
      <c r="N33" s="3" t="s">
        <v>663</v>
      </c>
      <c r="O33" s="3">
        <v>913000</v>
      </c>
      <c r="P33" s="3">
        <v>562230</v>
      </c>
      <c r="Q33" s="3" t="s">
        <v>667</v>
      </c>
      <c r="R33" s="3" t="s">
        <v>717</v>
      </c>
      <c r="S33" s="3">
        <v>49.76</v>
      </c>
      <c r="T33" s="3">
        <v>117.47114000000001</v>
      </c>
      <c r="U33" s="11">
        <v>429</v>
      </c>
      <c r="V33" s="11" t="s">
        <v>46</v>
      </c>
    </row>
    <row r="34" spans="1:22" ht="15" customHeight="1" x14ac:dyDescent="0.25">
      <c r="A34" s="2">
        <v>2212</v>
      </c>
      <c r="B34" s="3" t="s">
        <v>5</v>
      </c>
      <c r="C34" s="3" t="s">
        <v>141</v>
      </c>
      <c r="D34" s="8"/>
      <c r="I34" s="8"/>
      <c r="J34" s="3" t="s">
        <v>142</v>
      </c>
      <c r="K34" s="3" t="s">
        <v>143</v>
      </c>
      <c r="L34" s="2" t="s">
        <v>661</v>
      </c>
      <c r="M34" s="2" t="s">
        <v>718</v>
      </c>
      <c r="N34" s="2" t="s">
        <v>663</v>
      </c>
      <c r="O34" s="2">
        <v>913000</v>
      </c>
      <c r="P34" s="2">
        <v>562230</v>
      </c>
      <c r="Q34" s="3" t="s">
        <v>667</v>
      </c>
      <c r="R34" s="2" t="s">
        <v>647</v>
      </c>
      <c r="S34" s="2">
        <v>55.751241999999998</v>
      </c>
      <c r="T34" s="2">
        <v>120.175894</v>
      </c>
      <c r="U34" s="11"/>
      <c r="V34" s="11"/>
    </row>
    <row r="35" spans="1:22" ht="15" customHeight="1" x14ac:dyDescent="0.25">
      <c r="A35" s="3">
        <v>2232</v>
      </c>
      <c r="B35" s="10" t="s">
        <v>17</v>
      </c>
      <c r="C35" s="10" t="s">
        <v>144</v>
      </c>
      <c r="D35" s="8"/>
      <c r="G35" s="26"/>
      <c r="H35" s="37"/>
      <c r="I35" s="8"/>
      <c r="J35" s="10" t="s">
        <v>145</v>
      </c>
      <c r="K35" s="3" t="s">
        <v>146</v>
      </c>
      <c r="L35" s="3" t="s">
        <v>661</v>
      </c>
      <c r="M35" s="3" t="s">
        <v>719</v>
      </c>
      <c r="N35" s="3" t="s">
        <v>663</v>
      </c>
      <c r="O35" s="3">
        <v>913000</v>
      </c>
      <c r="P35" s="3">
        <v>562230</v>
      </c>
      <c r="Q35" s="3" t="s">
        <v>667</v>
      </c>
      <c r="R35" s="3" t="s">
        <v>720</v>
      </c>
      <c r="S35" s="3">
        <v>49.264710000000001</v>
      </c>
      <c r="T35" s="3">
        <v>121.825536</v>
      </c>
      <c r="U35" s="11">
        <v>1200</v>
      </c>
      <c r="V35" s="11" t="s">
        <v>46</v>
      </c>
    </row>
    <row r="36" spans="1:22" ht="15" customHeight="1" x14ac:dyDescent="0.25">
      <c r="A36" s="2">
        <v>2270</v>
      </c>
      <c r="B36" s="3" t="s">
        <v>26</v>
      </c>
      <c r="C36" s="3" t="s">
        <v>147</v>
      </c>
      <c r="D36" s="8"/>
      <c r="I36" s="8"/>
      <c r="J36" s="3" t="s">
        <v>148</v>
      </c>
      <c r="K36" s="3" t="s">
        <v>72</v>
      </c>
      <c r="L36" s="2" t="s">
        <v>661</v>
      </c>
      <c r="M36" s="2" t="s">
        <v>721</v>
      </c>
      <c r="N36" s="2" t="s">
        <v>722</v>
      </c>
      <c r="O36" s="2">
        <v>913000</v>
      </c>
      <c r="P36" s="2">
        <v>562230</v>
      </c>
      <c r="Q36" s="3" t="s">
        <v>667</v>
      </c>
      <c r="R36" s="2" t="s">
        <v>682</v>
      </c>
      <c r="S36" s="2">
        <v>54.714095999999998</v>
      </c>
      <c r="T36" s="2">
        <v>127.09451799999999</v>
      </c>
      <c r="U36" s="11"/>
      <c r="V36" s="11"/>
    </row>
    <row r="37" spans="1:22" ht="15" customHeight="1" x14ac:dyDescent="0.25">
      <c r="A37" s="2">
        <v>2462</v>
      </c>
      <c r="B37" s="3" t="s">
        <v>16</v>
      </c>
      <c r="C37" s="3" t="s">
        <v>151</v>
      </c>
      <c r="D37" s="8"/>
      <c r="I37" s="8"/>
      <c r="J37" s="3" t="s">
        <v>152</v>
      </c>
      <c r="K37" s="1" t="s">
        <v>520</v>
      </c>
      <c r="L37" s="2" t="s">
        <v>661</v>
      </c>
      <c r="M37" s="2" t="s">
        <v>724</v>
      </c>
      <c r="N37" s="2" t="s">
        <v>663</v>
      </c>
      <c r="O37" s="2">
        <v>913000</v>
      </c>
      <c r="P37" s="2">
        <v>562230</v>
      </c>
      <c r="Q37" s="3" t="s">
        <v>667</v>
      </c>
      <c r="R37" s="2" t="s">
        <v>617</v>
      </c>
      <c r="S37" s="2">
        <v>53.723636999999997</v>
      </c>
      <c r="T37" s="2">
        <v>121.106691</v>
      </c>
      <c r="U37" s="11"/>
      <c r="V37" s="11"/>
    </row>
    <row r="38" spans="1:22" ht="15" customHeight="1" x14ac:dyDescent="0.25">
      <c r="A38" s="2">
        <v>2465</v>
      </c>
      <c r="B38" s="3" t="s">
        <v>16</v>
      </c>
      <c r="C38" s="3" t="s">
        <v>153</v>
      </c>
      <c r="D38" s="8"/>
      <c r="I38" s="8"/>
      <c r="J38" s="3" t="s">
        <v>154</v>
      </c>
      <c r="K38" s="3" t="s">
        <v>155</v>
      </c>
      <c r="L38" s="2" t="s">
        <v>661</v>
      </c>
      <c r="M38" s="2" t="s">
        <v>725</v>
      </c>
      <c r="N38" s="2" t="s">
        <v>663</v>
      </c>
      <c r="O38" s="2">
        <v>913000</v>
      </c>
      <c r="P38" s="2">
        <v>562230</v>
      </c>
      <c r="Q38" s="3" t="s">
        <v>667</v>
      </c>
      <c r="R38" s="2" t="s">
        <v>617</v>
      </c>
      <c r="S38" s="2">
        <v>52.8476</v>
      </c>
      <c r="T38" s="2">
        <v>119.28319999999999</v>
      </c>
      <c r="U38" s="11"/>
      <c r="V38" s="11"/>
    </row>
    <row r="39" spans="1:22" ht="15" customHeight="1" x14ac:dyDescent="0.25">
      <c r="A39" s="2">
        <v>2533</v>
      </c>
      <c r="B39" s="3" t="s">
        <v>16</v>
      </c>
      <c r="C39" s="3" t="s">
        <v>156</v>
      </c>
      <c r="D39" s="8"/>
      <c r="I39" s="8"/>
      <c r="J39" s="3" t="s">
        <v>157</v>
      </c>
      <c r="K39" s="1" t="s">
        <v>520</v>
      </c>
      <c r="L39" s="2" t="s">
        <v>661</v>
      </c>
      <c r="M39" s="2" t="s">
        <v>726</v>
      </c>
      <c r="N39" s="2" t="s">
        <v>663</v>
      </c>
      <c r="O39" s="2">
        <v>913000</v>
      </c>
      <c r="P39" s="2">
        <v>412110</v>
      </c>
      <c r="Q39" s="3" t="s">
        <v>667</v>
      </c>
      <c r="R39" s="2" t="s">
        <v>617</v>
      </c>
      <c r="S39" s="2">
        <v>53.847200000000001</v>
      </c>
      <c r="T39" s="2">
        <v>122.97620000000001</v>
      </c>
      <c r="U39" s="11"/>
      <c r="V39" s="11"/>
    </row>
    <row r="40" spans="1:22" ht="15" customHeight="1" x14ac:dyDescent="0.25">
      <c r="A40" s="2">
        <v>2537</v>
      </c>
      <c r="B40" s="3" t="s">
        <v>24</v>
      </c>
      <c r="C40" s="3" t="s">
        <v>158</v>
      </c>
      <c r="D40" s="8"/>
      <c r="I40" s="8"/>
      <c r="J40" s="3" t="s">
        <v>159</v>
      </c>
      <c r="K40" s="3" t="s">
        <v>131</v>
      </c>
      <c r="L40" s="2" t="s">
        <v>668</v>
      </c>
      <c r="M40" s="2" t="s">
        <v>727</v>
      </c>
      <c r="N40" s="2" t="s">
        <v>663</v>
      </c>
      <c r="O40" s="2">
        <v>913000</v>
      </c>
      <c r="P40" s="2">
        <v>562230</v>
      </c>
      <c r="Q40" s="3" t="s">
        <v>667</v>
      </c>
      <c r="R40" s="2" t="s">
        <v>644</v>
      </c>
      <c r="S40" s="2">
        <v>51.77</v>
      </c>
      <c r="T40" s="2">
        <v>121.0746</v>
      </c>
      <c r="U40" s="11"/>
      <c r="V40" s="11"/>
    </row>
    <row r="41" spans="1:22" ht="15" customHeight="1" x14ac:dyDescent="0.25">
      <c r="A41" s="2">
        <v>2586</v>
      </c>
      <c r="B41" s="3" t="s">
        <v>26</v>
      </c>
      <c r="C41" s="3" t="s">
        <v>160</v>
      </c>
      <c r="D41" s="8"/>
      <c r="I41" s="8"/>
      <c r="J41" s="3" t="s">
        <v>161</v>
      </c>
      <c r="K41" s="3" t="s">
        <v>72</v>
      </c>
      <c r="L41" s="2" t="s">
        <v>661</v>
      </c>
      <c r="M41" s="2" t="s">
        <v>728</v>
      </c>
      <c r="N41" s="2" t="s">
        <v>663</v>
      </c>
      <c r="O41" s="2">
        <v>913000</v>
      </c>
      <c r="P41" s="2">
        <v>562230</v>
      </c>
      <c r="Q41" s="3" t="s">
        <v>667</v>
      </c>
      <c r="R41" s="2" t="s">
        <v>683</v>
      </c>
      <c r="S41" s="2">
        <v>54.081435999999997</v>
      </c>
      <c r="T41" s="2">
        <v>125.051579</v>
      </c>
      <c r="U41" s="11"/>
      <c r="V41" s="11"/>
    </row>
    <row r="42" spans="1:22" ht="15" customHeight="1" x14ac:dyDescent="0.25">
      <c r="A42" s="3">
        <v>2608</v>
      </c>
      <c r="B42" s="3" t="s">
        <v>10</v>
      </c>
      <c r="C42" s="10" t="s">
        <v>162</v>
      </c>
      <c r="D42" s="8"/>
      <c r="I42" s="8"/>
      <c r="J42" s="10" t="s">
        <v>163</v>
      </c>
      <c r="K42" s="64" t="s">
        <v>164</v>
      </c>
      <c r="L42" s="3" t="s">
        <v>661</v>
      </c>
      <c r="M42" s="3" t="s">
        <v>729</v>
      </c>
      <c r="N42" s="3" t="s">
        <v>700</v>
      </c>
      <c r="O42" s="3">
        <v>531300</v>
      </c>
      <c r="P42" s="3">
        <v>562230</v>
      </c>
      <c r="Q42" s="3" t="s">
        <v>667</v>
      </c>
      <c r="R42" s="3" t="s">
        <v>730</v>
      </c>
      <c r="S42" s="64">
        <v>53.198461000000002</v>
      </c>
      <c r="T42" s="64">
        <v>131.784627</v>
      </c>
      <c r="U42" s="11">
        <v>416</v>
      </c>
      <c r="V42" s="11" t="s">
        <v>46</v>
      </c>
    </row>
    <row r="43" spans="1:22" ht="15" customHeight="1" x14ac:dyDescent="0.25">
      <c r="A43" s="2">
        <v>2617</v>
      </c>
      <c r="B43" s="3" t="s">
        <v>26</v>
      </c>
      <c r="C43" s="3" t="s">
        <v>165</v>
      </c>
      <c r="D43" s="8"/>
      <c r="I43" s="8"/>
      <c r="J43" s="3" t="s">
        <v>166</v>
      </c>
      <c r="K43" s="10" t="s">
        <v>72</v>
      </c>
      <c r="L43" s="2" t="s">
        <v>661</v>
      </c>
      <c r="M43" s="2" t="s">
        <v>731</v>
      </c>
      <c r="N43" s="2" t="s">
        <v>663</v>
      </c>
      <c r="O43" s="2">
        <v>913000</v>
      </c>
      <c r="P43" s="2">
        <v>412110</v>
      </c>
      <c r="Q43" s="3" t="s">
        <v>667</v>
      </c>
      <c r="R43" s="2" t="s">
        <v>732</v>
      </c>
      <c r="S43" s="51">
        <v>54.877800000000001</v>
      </c>
      <c r="T43" s="51">
        <v>126.2045</v>
      </c>
      <c r="U43" s="11"/>
      <c r="V43" s="11"/>
    </row>
    <row r="44" spans="1:22" ht="15" customHeight="1" x14ac:dyDescent="0.25">
      <c r="A44" s="3">
        <v>2678</v>
      </c>
      <c r="B44" s="10" t="s">
        <v>12</v>
      </c>
      <c r="C44" s="10" t="s">
        <v>167</v>
      </c>
      <c r="D44" s="8"/>
      <c r="G44" s="26"/>
      <c r="H44" s="37"/>
      <c r="I44" s="8"/>
      <c r="J44" s="10" t="s">
        <v>37</v>
      </c>
      <c r="K44" s="10" t="s">
        <v>168</v>
      </c>
      <c r="L44" s="3" t="s">
        <v>661</v>
      </c>
      <c r="M44" s="3" t="s">
        <v>733</v>
      </c>
      <c r="N44" s="3" t="s">
        <v>663</v>
      </c>
      <c r="O44" s="3">
        <v>113311</v>
      </c>
      <c r="P44" s="3">
        <v>562230</v>
      </c>
      <c r="Q44" s="3" t="s">
        <v>667</v>
      </c>
      <c r="R44" s="3" t="s">
        <v>734</v>
      </c>
      <c r="S44" s="10">
        <v>50.55</v>
      </c>
      <c r="T44" s="10">
        <v>127.995</v>
      </c>
      <c r="U44" s="11">
        <v>104</v>
      </c>
      <c r="V44" s="11" t="s">
        <v>60</v>
      </c>
    </row>
    <row r="45" spans="1:22" ht="15" customHeight="1" x14ac:dyDescent="0.25">
      <c r="A45" s="2">
        <v>2687</v>
      </c>
      <c r="B45" s="3" t="s">
        <v>26</v>
      </c>
      <c r="C45" s="3" t="s">
        <v>169</v>
      </c>
      <c r="D45" s="8"/>
      <c r="I45" s="8"/>
      <c r="J45" s="3" t="s">
        <v>170</v>
      </c>
      <c r="K45" s="3" t="s">
        <v>72</v>
      </c>
      <c r="L45" s="2" t="s">
        <v>661</v>
      </c>
      <c r="M45" s="2" t="s">
        <v>735</v>
      </c>
      <c r="N45" s="2" t="s">
        <v>663</v>
      </c>
      <c r="O45" s="2">
        <v>913000</v>
      </c>
      <c r="P45" s="2">
        <v>562230</v>
      </c>
      <c r="Q45" s="3" t="s">
        <v>667</v>
      </c>
      <c r="R45" s="2" t="s">
        <v>682</v>
      </c>
      <c r="S45" s="2">
        <v>54.379716999999999</v>
      </c>
      <c r="T45" s="2">
        <v>126.64147</v>
      </c>
      <c r="U45" s="11"/>
      <c r="V45" s="11"/>
    </row>
    <row r="46" spans="1:22" ht="15" customHeight="1" x14ac:dyDescent="0.25">
      <c r="A46" s="3">
        <v>2749</v>
      </c>
      <c r="B46" s="10" t="s">
        <v>0</v>
      </c>
      <c r="C46" s="10" t="s">
        <v>171</v>
      </c>
      <c r="D46" s="8"/>
      <c r="E46" s="4">
        <v>2012</v>
      </c>
      <c r="F46" s="4">
        <v>1971</v>
      </c>
      <c r="G46" s="29">
        <v>2012</v>
      </c>
      <c r="H46" s="40">
        <v>97621</v>
      </c>
      <c r="I46" s="8"/>
      <c r="J46" s="10" t="s">
        <v>172</v>
      </c>
      <c r="K46" s="3" t="s">
        <v>114</v>
      </c>
      <c r="L46" s="3" t="s">
        <v>661</v>
      </c>
      <c r="M46" s="3" t="s">
        <v>736</v>
      </c>
      <c r="N46" s="3" t="s">
        <v>663</v>
      </c>
      <c r="O46" s="3">
        <v>913000</v>
      </c>
      <c r="P46" s="3">
        <v>562230</v>
      </c>
      <c r="Q46" s="3" t="s">
        <v>667</v>
      </c>
      <c r="R46" s="3" t="s">
        <v>737</v>
      </c>
      <c r="S46" s="3">
        <v>51.214599999999997</v>
      </c>
      <c r="T46" s="3">
        <v>120.0594</v>
      </c>
      <c r="U46" s="11">
        <f>38*365.25*0.6</f>
        <v>8327.6999999999989</v>
      </c>
      <c r="V46" s="11" t="s">
        <v>56</v>
      </c>
    </row>
    <row r="47" spans="1:22" ht="15" customHeight="1" x14ac:dyDescent="0.25">
      <c r="A47" s="2">
        <v>2750</v>
      </c>
      <c r="B47" s="3" t="s">
        <v>26</v>
      </c>
      <c r="C47" s="3" t="s">
        <v>174</v>
      </c>
      <c r="D47" s="8"/>
      <c r="I47" s="8"/>
      <c r="J47" s="3" t="s">
        <v>175</v>
      </c>
      <c r="K47" s="3" t="s">
        <v>72</v>
      </c>
      <c r="L47" s="2" t="s">
        <v>661</v>
      </c>
      <c r="M47" s="2" t="s">
        <v>738</v>
      </c>
      <c r="N47" s="2" t="s">
        <v>663</v>
      </c>
      <c r="O47" s="2">
        <v>913000</v>
      </c>
      <c r="P47" s="2">
        <v>412110</v>
      </c>
      <c r="Q47" s="3" t="s">
        <v>667</v>
      </c>
      <c r="R47" s="2" t="s">
        <v>683</v>
      </c>
      <c r="S47" s="2">
        <v>53.819288</v>
      </c>
      <c r="T47" s="2">
        <v>126.088604</v>
      </c>
      <c r="U47" s="11"/>
      <c r="V47" s="11"/>
    </row>
    <row r="48" spans="1:22" ht="15" customHeight="1" x14ac:dyDescent="0.25">
      <c r="A48" s="3">
        <v>2891</v>
      </c>
      <c r="B48" s="10" t="s">
        <v>23</v>
      </c>
      <c r="C48" s="10" t="s">
        <v>176</v>
      </c>
      <c r="D48" s="8"/>
      <c r="G48" s="26"/>
      <c r="H48" s="37"/>
      <c r="I48" s="8"/>
      <c r="J48" s="10" t="s">
        <v>37</v>
      </c>
      <c r="K48" s="3" t="s">
        <v>177</v>
      </c>
      <c r="L48" s="3" t="s">
        <v>661</v>
      </c>
      <c r="M48" s="3" t="s">
        <v>739</v>
      </c>
      <c r="N48" s="3" t="s">
        <v>663</v>
      </c>
      <c r="O48" s="3">
        <v>113311</v>
      </c>
      <c r="P48" s="3">
        <v>562230</v>
      </c>
      <c r="Q48" s="3" t="s">
        <v>667</v>
      </c>
      <c r="R48" s="3" t="s">
        <v>740</v>
      </c>
      <c r="S48" s="3">
        <v>52.042441599999997</v>
      </c>
      <c r="T48" s="3">
        <v>126.6479472</v>
      </c>
      <c r="U48" s="11">
        <v>50</v>
      </c>
      <c r="V48" s="11" t="s">
        <v>60</v>
      </c>
    </row>
    <row r="49" spans="1:22" ht="15" customHeight="1" x14ac:dyDescent="0.25">
      <c r="A49" s="2">
        <v>2897</v>
      </c>
      <c r="B49" s="3" t="s">
        <v>5</v>
      </c>
      <c r="C49" s="3" t="s">
        <v>37</v>
      </c>
      <c r="D49" s="8"/>
      <c r="I49" s="8"/>
      <c r="J49" s="3" t="s">
        <v>37</v>
      </c>
      <c r="K49" s="3" t="s">
        <v>181</v>
      </c>
      <c r="L49" s="2" t="s">
        <v>661</v>
      </c>
      <c r="M49" s="2" t="s">
        <v>742</v>
      </c>
      <c r="N49" s="2" t="s">
        <v>663</v>
      </c>
      <c r="O49" s="2">
        <v>913000</v>
      </c>
      <c r="P49" s="2">
        <v>562230</v>
      </c>
      <c r="Q49" s="3" t="s">
        <v>667</v>
      </c>
      <c r="R49" s="2" t="s">
        <v>743</v>
      </c>
      <c r="S49" s="2">
        <v>56</v>
      </c>
      <c r="T49" s="2">
        <v>121</v>
      </c>
      <c r="U49" s="11"/>
      <c r="V49" s="11"/>
    </row>
    <row r="50" spans="1:22" ht="15" customHeight="1" x14ac:dyDescent="0.25">
      <c r="A50" s="3">
        <v>2908</v>
      </c>
      <c r="B50" s="10" t="s">
        <v>0</v>
      </c>
      <c r="C50" s="10" t="s">
        <v>182</v>
      </c>
      <c r="D50" s="8"/>
      <c r="G50" s="26"/>
      <c r="H50" s="37"/>
      <c r="I50" s="8"/>
      <c r="J50" s="10" t="s">
        <v>183</v>
      </c>
      <c r="K50" s="3" t="s">
        <v>184</v>
      </c>
      <c r="L50" s="3" t="s">
        <v>661</v>
      </c>
      <c r="M50" s="3" t="s">
        <v>744</v>
      </c>
      <c r="N50" s="3" t="s">
        <v>663</v>
      </c>
      <c r="O50" s="3">
        <v>913000</v>
      </c>
      <c r="P50" s="3">
        <v>562230</v>
      </c>
      <c r="Q50" s="3" t="s">
        <v>667</v>
      </c>
      <c r="R50" s="3" t="s">
        <v>623</v>
      </c>
      <c r="S50" s="3">
        <v>50.759</v>
      </c>
      <c r="T50" s="3">
        <v>120.879</v>
      </c>
      <c r="U50" s="11">
        <f>7.5*365.25*0.6</f>
        <v>1643.625</v>
      </c>
      <c r="V50" s="11" t="s">
        <v>46</v>
      </c>
    </row>
    <row r="51" spans="1:22" ht="15" customHeight="1" x14ac:dyDescent="0.25">
      <c r="A51" s="3">
        <v>2911</v>
      </c>
      <c r="B51" s="10" t="s">
        <v>0</v>
      </c>
      <c r="C51" s="10" t="s">
        <v>185</v>
      </c>
      <c r="D51" s="8"/>
      <c r="G51" s="26"/>
      <c r="H51" s="37"/>
      <c r="I51" s="8"/>
      <c r="J51" s="10" t="s">
        <v>186</v>
      </c>
      <c r="K51" s="3" t="s">
        <v>114</v>
      </c>
      <c r="L51" s="3" t="s">
        <v>661</v>
      </c>
      <c r="M51" s="3" t="s">
        <v>745</v>
      </c>
      <c r="N51" s="3" t="s">
        <v>692</v>
      </c>
      <c r="O51" s="3">
        <v>913000</v>
      </c>
      <c r="P51" s="3">
        <v>562230</v>
      </c>
      <c r="Q51" s="3" t="s">
        <v>667</v>
      </c>
      <c r="R51" s="3" t="s">
        <v>746</v>
      </c>
      <c r="S51" s="3">
        <v>50.808199999999999</v>
      </c>
      <c r="T51" s="3">
        <v>119.6765</v>
      </c>
      <c r="U51" s="11">
        <f>75*52.14*0.6</f>
        <v>2346.2999999999997</v>
      </c>
      <c r="V51" s="11" t="s">
        <v>56</v>
      </c>
    </row>
    <row r="52" spans="1:22" ht="15" customHeight="1" x14ac:dyDescent="0.25">
      <c r="A52" s="3">
        <v>2985</v>
      </c>
      <c r="B52" s="10" t="s">
        <v>14</v>
      </c>
      <c r="C52" s="10" t="s">
        <v>193</v>
      </c>
      <c r="D52" s="8"/>
      <c r="G52" s="26"/>
      <c r="H52" s="37"/>
      <c r="I52" s="8"/>
      <c r="J52" s="10" t="s">
        <v>194</v>
      </c>
      <c r="K52" s="3" t="s">
        <v>195</v>
      </c>
      <c r="L52" s="3" t="s">
        <v>661</v>
      </c>
      <c r="M52" s="3" t="s">
        <v>750</v>
      </c>
      <c r="N52" s="3" t="s">
        <v>692</v>
      </c>
      <c r="O52" s="3">
        <v>913000</v>
      </c>
      <c r="P52" s="3">
        <v>562230</v>
      </c>
      <c r="Q52" s="3" t="s">
        <v>667</v>
      </c>
      <c r="R52" s="3" t="s">
        <v>751</v>
      </c>
      <c r="S52" s="3">
        <v>49.006</v>
      </c>
      <c r="T52" s="3">
        <v>118.846</v>
      </c>
      <c r="U52" s="11">
        <v>1031</v>
      </c>
      <c r="V52" s="11" t="s">
        <v>46</v>
      </c>
    </row>
    <row r="53" spans="1:22" ht="15" customHeight="1" x14ac:dyDescent="0.25">
      <c r="A53" s="3">
        <v>3025</v>
      </c>
      <c r="B53" s="10" t="s">
        <v>0</v>
      </c>
      <c r="C53" s="10" t="s">
        <v>199</v>
      </c>
      <c r="D53" s="8"/>
      <c r="G53" s="26"/>
      <c r="H53" s="37"/>
      <c r="I53" s="8"/>
      <c r="J53" s="10" t="s">
        <v>200</v>
      </c>
      <c r="K53" s="3" t="s">
        <v>114</v>
      </c>
      <c r="L53" s="3" t="s">
        <v>661</v>
      </c>
      <c r="M53" s="3" t="s">
        <v>752</v>
      </c>
      <c r="N53" s="3" t="s">
        <v>663</v>
      </c>
      <c r="O53" s="3">
        <v>913000</v>
      </c>
      <c r="P53" s="3">
        <v>562230</v>
      </c>
      <c r="Q53" s="3" t="s">
        <v>667</v>
      </c>
      <c r="R53" s="3" t="s">
        <v>651</v>
      </c>
      <c r="S53" s="3">
        <v>52.123800000000003</v>
      </c>
      <c r="T53" s="3">
        <v>119.2979</v>
      </c>
      <c r="U53" s="11">
        <f>28*52.14*0.6</f>
        <v>875.952</v>
      </c>
      <c r="V53" s="11" t="s">
        <v>60</v>
      </c>
    </row>
    <row r="54" spans="1:22" ht="15" customHeight="1" x14ac:dyDescent="0.25">
      <c r="A54" s="3">
        <v>3085</v>
      </c>
      <c r="B54" s="3" t="s">
        <v>10</v>
      </c>
      <c r="C54" s="10"/>
      <c r="D54" s="8"/>
      <c r="I54" s="8"/>
      <c r="J54" s="10"/>
      <c r="K54" s="3" t="s">
        <v>201</v>
      </c>
      <c r="L54" s="3" t="s">
        <v>661</v>
      </c>
      <c r="M54" s="3" t="s">
        <v>753</v>
      </c>
      <c r="N54" s="3" t="s">
        <v>663</v>
      </c>
      <c r="O54" s="3">
        <v>113311</v>
      </c>
      <c r="P54" s="3">
        <v>562230</v>
      </c>
      <c r="Q54" s="3" t="s">
        <v>667</v>
      </c>
      <c r="R54" s="3" t="s">
        <v>612</v>
      </c>
      <c r="S54" s="3">
        <v>53.600838000000003</v>
      </c>
      <c r="T54" s="3">
        <v>132.34307000000001</v>
      </c>
      <c r="U54" s="11">
        <v>1</v>
      </c>
      <c r="V54" s="11" t="s">
        <v>60</v>
      </c>
    </row>
    <row r="55" spans="1:22" ht="15" customHeight="1" x14ac:dyDescent="0.25">
      <c r="A55" s="3">
        <v>3306</v>
      </c>
      <c r="B55" s="10" t="s">
        <v>20</v>
      </c>
      <c r="C55" s="10" t="s">
        <v>207</v>
      </c>
      <c r="D55" s="8"/>
      <c r="G55" s="26"/>
      <c r="H55" s="37"/>
      <c r="I55" s="8"/>
      <c r="J55" s="10" t="s">
        <v>208</v>
      </c>
      <c r="K55" s="3" t="s">
        <v>50</v>
      </c>
      <c r="L55" s="3" t="s">
        <v>661</v>
      </c>
      <c r="M55" s="3" t="s">
        <v>750</v>
      </c>
      <c r="N55" s="3" t="s">
        <v>663</v>
      </c>
      <c r="O55" s="3">
        <v>913000</v>
      </c>
      <c r="P55" s="3">
        <v>562230</v>
      </c>
      <c r="Q55" s="3" t="s">
        <v>667</v>
      </c>
      <c r="R55" s="3" t="s">
        <v>755</v>
      </c>
      <c r="S55" s="3">
        <v>50.509317000000003</v>
      </c>
      <c r="T55" s="3">
        <v>119.574495</v>
      </c>
      <c r="U55" s="11">
        <v>2774</v>
      </c>
      <c r="V55" s="11" t="s">
        <v>56</v>
      </c>
    </row>
    <row r="56" spans="1:22" ht="15" customHeight="1" x14ac:dyDescent="0.25">
      <c r="A56" s="3">
        <v>3770</v>
      </c>
      <c r="B56" s="10" t="s">
        <v>17</v>
      </c>
      <c r="C56" s="10" t="s">
        <v>219</v>
      </c>
      <c r="D56" s="8"/>
      <c r="G56" s="29"/>
      <c r="H56" s="40"/>
      <c r="I56" s="8"/>
      <c r="J56" s="10" t="s">
        <v>220</v>
      </c>
      <c r="K56" s="3" t="s">
        <v>221</v>
      </c>
      <c r="L56" s="3" t="s">
        <v>661</v>
      </c>
      <c r="M56" s="3" t="s">
        <v>759</v>
      </c>
      <c r="N56" s="3" t="s">
        <v>663</v>
      </c>
      <c r="O56" s="3">
        <v>913000</v>
      </c>
      <c r="P56" s="3">
        <v>562230</v>
      </c>
      <c r="Q56" s="3" t="s">
        <v>667</v>
      </c>
      <c r="R56" s="3" t="s">
        <v>614</v>
      </c>
      <c r="S56" s="3">
        <v>49.912500000000001</v>
      </c>
      <c r="T56" s="3">
        <v>121.44759999999999</v>
      </c>
      <c r="U56" s="11">
        <v>0</v>
      </c>
      <c r="V56" s="11" t="s">
        <v>46</v>
      </c>
    </row>
    <row r="57" spans="1:22" ht="15" customHeight="1" x14ac:dyDescent="0.25">
      <c r="A57" s="2">
        <v>3782</v>
      </c>
      <c r="B57" s="3" t="s">
        <v>26</v>
      </c>
      <c r="C57" s="3" t="s">
        <v>222</v>
      </c>
      <c r="D57" s="8"/>
      <c r="G57" s="28"/>
      <c r="H57" s="39"/>
      <c r="I57" s="8"/>
      <c r="J57" s="3" t="s">
        <v>223</v>
      </c>
      <c r="K57" s="3" t="s">
        <v>72</v>
      </c>
      <c r="L57" s="2" t="s">
        <v>661</v>
      </c>
      <c r="M57" s="2" t="s">
        <v>760</v>
      </c>
      <c r="N57" s="2" t="s">
        <v>663</v>
      </c>
      <c r="O57" s="2">
        <v>913000</v>
      </c>
      <c r="P57" s="2">
        <v>562230</v>
      </c>
      <c r="Q57" s="3" t="s">
        <v>667</v>
      </c>
      <c r="R57" s="2" t="s">
        <v>683</v>
      </c>
      <c r="S57" s="2">
        <v>54.525306</v>
      </c>
      <c r="T57" s="2">
        <v>126.44427</v>
      </c>
      <c r="U57" s="11"/>
      <c r="V57" s="11"/>
    </row>
    <row r="58" spans="1:22" ht="15" customHeight="1" x14ac:dyDescent="0.25">
      <c r="A58" s="3">
        <v>3842</v>
      </c>
      <c r="B58" s="10" t="s">
        <v>0</v>
      </c>
      <c r="C58" s="10" t="s">
        <v>226</v>
      </c>
      <c r="D58" s="8"/>
      <c r="G58" s="26"/>
      <c r="H58" s="37"/>
      <c r="I58" s="8"/>
      <c r="J58" s="10" t="s">
        <v>227</v>
      </c>
      <c r="K58" s="3" t="s">
        <v>114</v>
      </c>
      <c r="L58" s="3" t="s">
        <v>661</v>
      </c>
      <c r="M58" s="3" t="s">
        <v>749</v>
      </c>
      <c r="N58" s="3" t="s">
        <v>663</v>
      </c>
      <c r="O58" s="3">
        <v>913000</v>
      </c>
      <c r="P58" s="3">
        <v>562230</v>
      </c>
      <c r="Q58" s="3" t="s">
        <v>667</v>
      </c>
      <c r="R58" s="3" t="s">
        <v>763</v>
      </c>
      <c r="S58" s="3">
        <v>50.484290999999999</v>
      </c>
      <c r="T58" s="3">
        <v>119.758537</v>
      </c>
      <c r="U58" s="11">
        <f>2.5*365.25*0.6</f>
        <v>547.875</v>
      </c>
      <c r="V58" s="11" t="s">
        <v>60</v>
      </c>
    </row>
    <row r="59" spans="1:22" ht="15" customHeight="1" x14ac:dyDescent="0.25">
      <c r="A59" s="3">
        <v>3889</v>
      </c>
      <c r="B59" s="10" t="s">
        <v>22</v>
      </c>
      <c r="C59" s="10" t="s">
        <v>228</v>
      </c>
      <c r="D59" s="8"/>
      <c r="G59" s="26"/>
      <c r="H59" s="37"/>
      <c r="I59" s="8"/>
      <c r="J59" s="10" t="s">
        <v>229</v>
      </c>
      <c r="K59" s="3" t="s">
        <v>230</v>
      </c>
      <c r="L59" s="3" t="s">
        <v>661</v>
      </c>
      <c r="M59" s="3" t="s">
        <v>750</v>
      </c>
      <c r="N59" s="3" t="s">
        <v>663</v>
      </c>
      <c r="O59" s="3">
        <v>913000</v>
      </c>
      <c r="P59" s="3">
        <v>562230</v>
      </c>
      <c r="Q59" s="3" t="s">
        <v>667</v>
      </c>
      <c r="R59" s="3" t="s">
        <v>673</v>
      </c>
      <c r="S59" s="3">
        <v>49.630400000000002</v>
      </c>
      <c r="T59" s="3">
        <v>116.95050000000001</v>
      </c>
      <c r="U59" s="11">
        <v>1970</v>
      </c>
      <c r="V59" s="11" t="s">
        <v>56</v>
      </c>
    </row>
    <row r="60" spans="1:22" ht="15" customHeight="1" x14ac:dyDescent="0.25">
      <c r="A60" s="3">
        <v>3945</v>
      </c>
      <c r="B60" s="10" t="s">
        <v>20</v>
      </c>
      <c r="C60" s="10" t="s">
        <v>231</v>
      </c>
      <c r="D60" s="8"/>
      <c r="G60" s="26"/>
      <c r="H60" s="37"/>
      <c r="I60" s="8"/>
      <c r="J60" s="10" t="s">
        <v>232</v>
      </c>
      <c r="K60" s="3" t="s">
        <v>50</v>
      </c>
      <c r="L60" s="3" t="s">
        <v>661</v>
      </c>
      <c r="M60" s="3" t="s">
        <v>764</v>
      </c>
      <c r="N60" s="3" t="s">
        <v>663</v>
      </c>
      <c r="O60" s="3">
        <v>913000</v>
      </c>
      <c r="P60" s="3">
        <v>562230</v>
      </c>
      <c r="Q60" s="3" t="s">
        <v>667</v>
      </c>
      <c r="R60" s="3" t="s">
        <v>619</v>
      </c>
      <c r="S60" s="3">
        <v>51.268321999999998</v>
      </c>
      <c r="T60" s="3">
        <v>118.922963</v>
      </c>
      <c r="U60" s="11">
        <v>3650</v>
      </c>
      <c r="V60" s="11" t="s">
        <v>56</v>
      </c>
    </row>
    <row r="61" spans="1:22" ht="15" customHeight="1" x14ac:dyDescent="0.25">
      <c r="A61" s="3">
        <v>3958</v>
      </c>
      <c r="B61" s="10" t="s">
        <v>0</v>
      </c>
      <c r="C61" s="10" t="s">
        <v>233</v>
      </c>
      <c r="D61" s="8"/>
      <c r="G61" s="26"/>
      <c r="H61" s="37"/>
      <c r="I61" s="8"/>
      <c r="J61" s="10" t="s">
        <v>234</v>
      </c>
      <c r="K61" s="3" t="s">
        <v>114</v>
      </c>
      <c r="L61" s="3" t="s">
        <v>661</v>
      </c>
      <c r="M61" s="3" t="s">
        <v>765</v>
      </c>
      <c r="N61" s="3" t="s">
        <v>663</v>
      </c>
      <c r="O61" s="3">
        <v>913000</v>
      </c>
      <c r="P61" s="3">
        <v>562230</v>
      </c>
      <c r="Q61" s="3" t="s">
        <v>667</v>
      </c>
      <c r="R61" s="3" t="s">
        <v>766</v>
      </c>
      <c r="S61" s="3">
        <v>50.280999999999999</v>
      </c>
      <c r="T61" s="3">
        <v>121.596</v>
      </c>
      <c r="U61" s="11">
        <f>6*0.765*365.25*0.6</f>
        <v>1005.8984999999999</v>
      </c>
      <c r="V61" s="11" t="s">
        <v>46</v>
      </c>
    </row>
    <row r="62" spans="1:22" ht="15" customHeight="1" x14ac:dyDescent="0.25">
      <c r="A62" s="3">
        <v>3991</v>
      </c>
      <c r="B62" s="10" t="s">
        <v>20</v>
      </c>
      <c r="C62" s="10" t="s">
        <v>235</v>
      </c>
      <c r="D62" s="8"/>
      <c r="G62" s="26"/>
      <c r="H62" s="37"/>
      <c r="I62" s="8"/>
      <c r="J62" s="10" t="s">
        <v>236</v>
      </c>
      <c r="K62" s="3" t="s">
        <v>50</v>
      </c>
      <c r="L62" s="3" t="s">
        <v>668</v>
      </c>
      <c r="M62" s="3" t="s">
        <v>767</v>
      </c>
      <c r="N62" s="3" t="s">
        <v>663</v>
      </c>
      <c r="O62" s="3">
        <v>913000</v>
      </c>
      <c r="P62" s="3">
        <v>562230</v>
      </c>
      <c r="Q62" s="3" t="s">
        <v>667</v>
      </c>
      <c r="R62" s="3" t="s">
        <v>619</v>
      </c>
      <c r="S62" s="3">
        <v>50.802</v>
      </c>
      <c r="T62" s="3">
        <v>119.395</v>
      </c>
      <c r="U62" s="11">
        <v>0</v>
      </c>
      <c r="V62" s="11" t="s">
        <v>46</v>
      </c>
    </row>
    <row r="63" spans="1:22" ht="15" customHeight="1" x14ac:dyDescent="0.25">
      <c r="A63" s="2">
        <v>4057</v>
      </c>
      <c r="B63" s="3" t="s">
        <v>15</v>
      </c>
      <c r="C63" s="3" t="s">
        <v>237</v>
      </c>
      <c r="D63" s="8"/>
      <c r="I63" s="8"/>
      <c r="J63" s="3" t="s">
        <v>238</v>
      </c>
      <c r="K63" s="3" t="s">
        <v>239</v>
      </c>
      <c r="L63" s="2" t="s">
        <v>661</v>
      </c>
      <c r="M63" s="2" t="s">
        <v>768</v>
      </c>
      <c r="N63" s="2" t="s">
        <v>692</v>
      </c>
      <c r="O63" s="2">
        <v>913000</v>
      </c>
      <c r="P63" s="2">
        <v>412110</v>
      </c>
      <c r="Q63" s="3" t="s">
        <v>667</v>
      </c>
      <c r="R63" s="2" t="s">
        <v>610</v>
      </c>
      <c r="S63" s="2">
        <v>54.490729000000002</v>
      </c>
      <c r="T63" s="2">
        <v>128.486921</v>
      </c>
      <c r="U63" s="11"/>
      <c r="V63" s="11"/>
    </row>
    <row r="64" spans="1:22" ht="15" customHeight="1" x14ac:dyDescent="0.25">
      <c r="A64" s="3">
        <v>4069</v>
      </c>
      <c r="B64" s="10" t="s">
        <v>22</v>
      </c>
      <c r="C64" s="10" t="s">
        <v>240</v>
      </c>
      <c r="D64" s="8"/>
      <c r="G64" s="26"/>
      <c r="H64" s="37"/>
      <c r="I64" s="8"/>
      <c r="J64" s="10" t="s">
        <v>241</v>
      </c>
      <c r="K64" s="3" t="s">
        <v>230</v>
      </c>
      <c r="L64" s="3" t="s">
        <v>661</v>
      </c>
      <c r="M64" s="3" t="s">
        <v>769</v>
      </c>
      <c r="N64" s="3" t="s">
        <v>663</v>
      </c>
      <c r="O64" s="3">
        <v>913000</v>
      </c>
      <c r="P64" s="3">
        <v>562230</v>
      </c>
      <c r="Q64" s="3" t="s">
        <v>667</v>
      </c>
      <c r="R64" s="3" t="s">
        <v>770</v>
      </c>
      <c r="S64" s="3">
        <v>49.711399999999998</v>
      </c>
      <c r="T64" s="3">
        <v>116.786</v>
      </c>
      <c r="U64" s="11">
        <v>585</v>
      </c>
      <c r="V64" s="11" t="s">
        <v>46</v>
      </c>
    </row>
    <row r="65" spans="1:22" ht="15" customHeight="1" x14ac:dyDescent="0.25">
      <c r="A65" s="2">
        <v>4080</v>
      </c>
      <c r="B65" s="3" t="s">
        <v>16</v>
      </c>
      <c r="C65" s="3" t="s">
        <v>242</v>
      </c>
      <c r="D65" s="8"/>
      <c r="I65" s="8"/>
      <c r="J65" s="3" t="s">
        <v>243</v>
      </c>
      <c r="K65" s="1" t="s">
        <v>520</v>
      </c>
      <c r="L65" s="2" t="s">
        <v>661</v>
      </c>
      <c r="M65" s="2" t="s">
        <v>771</v>
      </c>
      <c r="N65" s="2" t="s">
        <v>663</v>
      </c>
      <c r="O65" s="2">
        <v>913000</v>
      </c>
      <c r="P65" s="2">
        <v>412110</v>
      </c>
      <c r="Q65" s="3" t="s">
        <v>667</v>
      </c>
      <c r="R65" s="2" t="s">
        <v>617</v>
      </c>
      <c r="S65" s="2">
        <v>54.012968000000001</v>
      </c>
      <c r="T65" s="2">
        <v>123.007261</v>
      </c>
      <c r="U65" s="11"/>
      <c r="V65" s="11"/>
    </row>
    <row r="66" spans="1:22" ht="15" customHeight="1" x14ac:dyDescent="0.25">
      <c r="A66" s="3">
        <v>4201</v>
      </c>
      <c r="B66" s="3" t="s">
        <v>2</v>
      </c>
      <c r="C66" s="3" t="s">
        <v>244</v>
      </c>
      <c r="D66" s="8"/>
      <c r="I66" s="8"/>
      <c r="J66" s="3" t="s">
        <v>37</v>
      </c>
      <c r="K66" s="3" t="s">
        <v>206</v>
      </c>
      <c r="L66" s="3" t="s">
        <v>661</v>
      </c>
      <c r="M66" s="3" t="s">
        <v>772</v>
      </c>
      <c r="N66" s="3" t="s">
        <v>663</v>
      </c>
      <c r="O66" s="3">
        <v>113311</v>
      </c>
      <c r="P66" s="3">
        <v>562230</v>
      </c>
      <c r="Q66" s="3" t="s">
        <v>667</v>
      </c>
      <c r="R66" s="3" t="s">
        <v>773</v>
      </c>
      <c r="S66" s="3">
        <v>50.532299999999999</v>
      </c>
      <c r="T66" s="3">
        <v>125.34990000000001</v>
      </c>
      <c r="U66" s="11">
        <v>548</v>
      </c>
      <c r="V66" s="11" t="s">
        <v>60</v>
      </c>
    </row>
    <row r="67" spans="1:22" ht="15" customHeight="1" x14ac:dyDescent="0.25">
      <c r="A67" s="3">
        <v>4204</v>
      </c>
      <c r="B67" s="10" t="s">
        <v>20</v>
      </c>
      <c r="C67" s="10" t="s">
        <v>245</v>
      </c>
      <c r="D67" s="8"/>
      <c r="G67" s="29"/>
      <c r="H67" s="40"/>
      <c r="I67" s="8"/>
      <c r="J67" s="10" t="s">
        <v>246</v>
      </c>
      <c r="K67" s="3" t="s">
        <v>50</v>
      </c>
      <c r="L67" s="3" t="s">
        <v>661</v>
      </c>
      <c r="M67" s="3" t="s">
        <v>774</v>
      </c>
      <c r="N67" s="3" t="s">
        <v>722</v>
      </c>
      <c r="O67" s="3">
        <v>913000</v>
      </c>
      <c r="P67" s="3">
        <v>562230</v>
      </c>
      <c r="Q67" s="3" t="s">
        <v>667</v>
      </c>
      <c r="R67" s="3" t="s">
        <v>646</v>
      </c>
      <c r="S67" s="3">
        <v>50.925800000000002</v>
      </c>
      <c r="T67" s="3">
        <v>118.8182</v>
      </c>
      <c r="U67" s="11">
        <v>1460</v>
      </c>
      <c r="V67" s="11" t="s">
        <v>60</v>
      </c>
    </row>
    <row r="68" spans="1:22" ht="15" customHeight="1" x14ac:dyDescent="0.25">
      <c r="A68" s="3">
        <v>4231</v>
      </c>
      <c r="B68" s="10" t="s">
        <v>13</v>
      </c>
      <c r="C68" s="10" t="s">
        <v>609</v>
      </c>
      <c r="D68" s="8"/>
      <c r="G68" s="29"/>
      <c r="H68" s="40"/>
      <c r="I68" s="8"/>
      <c r="J68" s="10" t="s">
        <v>250</v>
      </c>
      <c r="K68" s="3" t="s">
        <v>251</v>
      </c>
      <c r="L68" s="3" t="s">
        <v>661</v>
      </c>
      <c r="M68" s="3" t="s">
        <v>776</v>
      </c>
      <c r="N68" s="3" t="s">
        <v>663</v>
      </c>
      <c r="O68" s="3">
        <v>913000</v>
      </c>
      <c r="P68" s="3">
        <v>562230</v>
      </c>
      <c r="Q68" s="3" t="s">
        <v>667</v>
      </c>
      <c r="R68" s="3" t="s">
        <v>777</v>
      </c>
      <c r="S68" s="3">
        <v>49.322980000000001</v>
      </c>
      <c r="T68" s="3">
        <v>123.02336</v>
      </c>
      <c r="U68" s="11">
        <v>148920</v>
      </c>
      <c r="V68" s="11" t="s">
        <v>38</v>
      </c>
    </row>
    <row r="69" spans="1:22" ht="15" customHeight="1" x14ac:dyDescent="0.25">
      <c r="A69" s="3">
        <v>4342</v>
      </c>
      <c r="B69" s="3" t="s">
        <v>10</v>
      </c>
      <c r="C69" s="10"/>
      <c r="D69" s="8"/>
      <c r="G69" s="28"/>
      <c r="H69" s="39"/>
      <c r="I69" s="8"/>
      <c r="J69" s="10"/>
      <c r="K69" s="3" t="s">
        <v>201</v>
      </c>
      <c r="L69" s="3" t="s">
        <v>661</v>
      </c>
      <c r="M69" s="3" t="s">
        <v>780</v>
      </c>
      <c r="N69" s="3" t="s">
        <v>663</v>
      </c>
      <c r="O69" s="3">
        <v>113311</v>
      </c>
      <c r="P69" s="3">
        <v>562230</v>
      </c>
      <c r="Q69" s="3" t="s">
        <v>667</v>
      </c>
      <c r="R69" s="3" t="s">
        <v>730</v>
      </c>
      <c r="S69" s="3">
        <v>53.031156000000003</v>
      </c>
      <c r="T69" s="3">
        <v>131.89110600000001</v>
      </c>
      <c r="U69" s="11">
        <v>365</v>
      </c>
      <c r="V69" s="11" t="s">
        <v>60</v>
      </c>
    </row>
    <row r="70" spans="1:22" ht="15" customHeight="1" x14ac:dyDescent="0.25">
      <c r="A70" s="2">
        <v>4346</v>
      </c>
      <c r="B70" s="3" t="s">
        <v>16</v>
      </c>
      <c r="C70" s="3" t="s">
        <v>254</v>
      </c>
      <c r="D70" s="8"/>
      <c r="G70" s="28"/>
      <c r="H70" s="39"/>
      <c r="I70" s="8"/>
      <c r="J70" s="3" t="s">
        <v>255</v>
      </c>
      <c r="K70" s="1" t="s">
        <v>520</v>
      </c>
      <c r="L70" s="2" t="s">
        <v>661</v>
      </c>
      <c r="M70" s="2" t="s">
        <v>781</v>
      </c>
      <c r="N70" s="2" t="s">
        <v>663</v>
      </c>
      <c r="O70" s="2">
        <v>913000</v>
      </c>
      <c r="P70" s="2">
        <v>412110</v>
      </c>
      <c r="Q70" s="3" t="s">
        <v>782</v>
      </c>
      <c r="R70" s="2" t="s">
        <v>617</v>
      </c>
      <c r="S70" s="2">
        <v>54.315662000000003</v>
      </c>
      <c r="T70" s="2">
        <v>122.619063</v>
      </c>
      <c r="U70" s="11"/>
      <c r="V70" s="11"/>
    </row>
    <row r="71" spans="1:22" ht="15" customHeight="1" x14ac:dyDescent="0.25">
      <c r="A71" s="3">
        <v>4366</v>
      </c>
      <c r="B71" s="10" t="s">
        <v>22</v>
      </c>
      <c r="C71" s="10" t="s">
        <v>256</v>
      </c>
      <c r="D71" s="8"/>
      <c r="G71" s="29"/>
      <c r="H71" s="40"/>
      <c r="I71" s="8"/>
      <c r="J71" s="10" t="s">
        <v>257</v>
      </c>
      <c r="K71" s="3" t="s">
        <v>230</v>
      </c>
      <c r="L71" s="3" t="s">
        <v>661</v>
      </c>
      <c r="M71" s="3" t="s">
        <v>783</v>
      </c>
      <c r="N71" s="3" t="s">
        <v>700</v>
      </c>
      <c r="O71" s="3">
        <v>913000</v>
      </c>
      <c r="P71" s="3">
        <v>562230</v>
      </c>
      <c r="Q71" s="3" t="s">
        <v>667</v>
      </c>
      <c r="R71" s="3" t="s">
        <v>784</v>
      </c>
      <c r="S71" s="3">
        <v>49.8782</v>
      </c>
      <c r="T71" s="3">
        <v>118.12730000000001</v>
      </c>
      <c r="U71" s="11">
        <v>386</v>
      </c>
      <c r="V71" s="11" t="s">
        <v>46</v>
      </c>
    </row>
    <row r="72" spans="1:22" ht="15" customHeight="1" x14ac:dyDescent="0.25">
      <c r="A72" s="3">
        <v>4527</v>
      </c>
      <c r="B72" s="10" t="s">
        <v>20</v>
      </c>
      <c r="C72" s="10" t="s">
        <v>263</v>
      </c>
      <c r="D72" s="8"/>
      <c r="G72" s="26"/>
      <c r="H72" s="37"/>
      <c r="I72" s="8"/>
      <c r="J72" s="10" t="s">
        <v>264</v>
      </c>
      <c r="K72" s="3" t="s">
        <v>265</v>
      </c>
      <c r="L72" s="3" t="s">
        <v>661</v>
      </c>
      <c r="M72" s="3" t="s">
        <v>775</v>
      </c>
      <c r="N72" s="3" t="s">
        <v>663</v>
      </c>
      <c r="O72" s="3">
        <v>912000</v>
      </c>
      <c r="P72" s="3">
        <v>562230</v>
      </c>
      <c r="Q72" s="3" t="s">
        <v>667</v>
      </c>
      <c r="R72" s="3" t="s">
        <v>642</v>
      </c>
      <c r="S72" s="3">
        <v>50.660800000000002</v>
      </c>
      <c r="T72" s="3">
        <v>117.5629</v>
      </c>
      <c r="U72" s="11">
        <v>110</v>
      </c>
      <c r="V72" s="11" t="s">
        <v>60</v>
      </c>
    </row>
    <row r="73" spans="1:22" ht="15" customHeight="1" x14ac:dyDescent="0.25">
      <c r="A73" s="3">
        <v>4692</v>
      </c>
      <c r="B73" s="10" t="s">
        <v>3</v>
      </c>
      <c r="C73" s="10" t="s">
        <v>272</v>
      </c>
      <c r="D73" s="8"/>
      <c r="G73" s="26"/>
      <c r="H73" s="37"/>
      <c r="I73" s="8"/>
      <c r="J73" s="10" t="s">
        <v>273</v>
      </c>
      <c r="K73" s="3" t="s">
        <v>274</v>
      </c>
      <c r="L73" s="3" t="s">
        <v>668</v>
      </c>
      <c r="M73" s="3" t="s">
        <v>792</v>
      </c>
      <c r="N73" s="3" t="s">
        <v>663</v>
      </c>
      <c r="O73" s="3">
        <v>913000</v>
      </c>
      <c r="P73" s="3">
        <v>562230</v>
      </c>
      <c r="Q73" s="3" t="s">
        <v>667</v>
      </c>
      <c r="R73" s="3" t="s">
        <v>793</v>
      </c>
      <c r="S73" s="3">
        <v>50.080410000000001</v>
      </c>
      <c r="T73" s="3">
        <v>123.04282000000001</v>
      </c>
      <c r="U73" s="11">
        <v>0</v>
      </c>
      <c r="V73" s="11" t="s">
        <v>38</v>
      </c>
    </row>
    <row r="74" spans="1:22" ht="15" customHeight="1" x14ac:dyDescent="0.25">
      <c r="A74" s="3">
        <v>5065</v>
      </c>
      <c r="B74" s="10" t="s">
        <v>22</v>
      </c>
      <c r="C74" s="3" t="s">
        <v>288</v>
      </c>
      <c r="D74" s="8"/>
      <c r="G74" s="26"/>
      <c r="H74" s="37"/>
      <c r="I74" s="8"/>
      <c r="J74" s="10" t="s">
        <v>289</v>
      </c>
      <c r="K74" s="3" t="s">
        <v>230</v>
      </c>
      <c r="L74" s="3" t="s">
        <v>661</v>
      </c>
      <c r="M74" s="3" t="s">
        <v>803</v>
      </c>
      <c r="N74" s="3" t="s">
        <v>663</v>
      </c>
      <c r="O74" s="3">
        <v>913000</v>
      </c>
      <c r="P74" s="3">
        <v>562230</v>
      </c>
      <c r="Q74" s="3" t="s">
        <v>667</v>
      </c>
      <c r="R74" s="3" t="s">
        <v>784</v>
      </c>
      <c r="S74" s="3">
        <v>49.984000000000002</v>
      </c>
      <c r="T74" s="3">
        <v>117.8732</v>
      </c>
      <c r="U74" s="11">
        <v>1073</v>
      </c>
      <c r="V74" s="11" t="s">
        <v>46</v>
      </c>
    </row>
    <row r="75" spans="1:22" ht="15" customHeight="1" x14ac:dyDescent="0.25">
      <c r="A75" s="2">
        <v>5488</v>
      </c>
      <c r="B75" s="3" t="s">
        <v>24</v>
      </c>
      <c r="C75" s="3" t="s">
        <v>296</v>
      </c>
      <c r="D75" s="8"/>
      <c r="G75" s="28"/>
      <c r="H75" s="39"/>
      <c r="I75" s="8"/>
      <c r="J75" s="3" t="s">
        <v>37</v>
      </c>
      <c r="K75" s="3" t="s">
        <v>131</v>
      </c>
      <c r="L75" s="2" t="s">
        <v>668</v>
      </c>
      <c r="M75" s="2" t="s">
        <v>807</v>
      </c>
      <c r="N75" s="2" t="s">
        <v>663</v>
      </c>
      <c r="O75" s="2">
        <v>913000</v>
      </c>
      <c r="P75" s="2">
        <v>562230</v>
      </c>
      <c r="Q75" s="3" t="s">
        <v>667</v>
      </c>
      <c r="R75" s="2" t="s">
        <v>629</v>
      </c>
      <c r="S75" s="2">
        <v>52.9848</v>
      </c>
      <c r="T75" s="2">
        <v>122.89</v>
      </c>
      <c r="U75" s="11"/>
      <c r="V75" s="11"/>
    </row>
    <row r="76" spans="1:22" ht="15" customHeight="1" x14ac:dyDescent="0.25">
      <c r="A76" s="2">
        <v>5524</v>
      </c>
      <c r="B76" s="3" t="s">
        <v>16</v>
      </c>
      <c r="C76" s="3" t="s">
        <v>299</v>
      </c>
      <c r="D76" s="8"/>
      <c r="I76" s="8"/>
      <c r="J76" s="3" t="s">
        <v>300</v>
      </c>
      <c r="K76" s="1" t="s">
        <v>520</v>
      </c>
      <c r="L76" s="2" t="s">
        <v>661</v>
      </c>
      <c r="M76" s="2" t="s">
        <v>809</v>
      </c>
      <c r="N76" s="2" t="s">
        <v>663</v>
      </c>
      <c r="O76" s="2">
        <v>913000</v>
      </c>
      <c r="P76" s="2">
        <v>412110</v>
      </c>
      <c r="Q76" s="3" t="s">
        <v>667</v>
      </c>
      <c r="R76" s="2" t="s">
        <v>617</v>
      </c>
      <c r="S76" s="2">
        <v>53.948231999999997</v>
      </c>
      <c r="T76" s="2">
        <v>122.61321700000001</v>
      </c>
      <c r="U76" s="11"/>
      <c r="V76" s="11"/>
    </row>
    <row r="77" spans="1:22" ht="15" customHeight="1" x14ac:dyDescent="0.25">
      <c r="A77" s="2">
        <v>5767</v>
      </c>
      <c r="B77" s="3" t="s">
        <v>15</v>
      </c>
      <c r="C77" s="3" t="s">
        <v>305</v>
      </c>
      <c r="D77" s="8"/>
      <c r="I77" s="8"/>
      <c r="J77" s="3" t="s">
        <v>306</v>
      </c>
      <c r="K77" s="3" t="s">
        <v>239</v>
      </c>
      <c r="L77" s="2" t="s">
        <v>661</v>
      </c>
      <c r="M77" s="2" t="s">
        <v>814</v>
      </c>
      <c r="N77" s="2" t="s">
        <v>663</v>
      </c>
      <c r="O77" s="2">
        <v>913000</v>
      </c>
      <c r="P77" s="2">
        <v>562230</v>
      </c>
      <c r="Q77" s="3" t="s">
        <v>667</v>
      </c>
      <c r="R77" s="2" t="s">
        <v>815</v>
      </c>
      <c r="S77" s="2">
        <v>55.145600000000002</v>
      </c>
      <c r="T77" s="2">
        <v>128.00649999999999</v>
      </c>
      <c r="U77" s="11"/>
      <c r="V77" s="11"/>
    </row>
    <row r="78" spans="1:22" ht="15" customHeight="1" x14ac:dyDescent="0.25">
      <c r="A78" s="3">
        <v>5984</v>
      </c>
      <c r="B78" s="10" t="s">
        <v>17</v>
      </c>
      <c r="C78" s="10" t="s">
        <v>313</v>
      </c>
      <c r="D78" s="8"/>
      <c r="G78" s="26"/>
      <c r="H78" s="37"/>
      <c r="I78" s="8"/>
      <c r="J78" s="10" t="s">
        <v>314</v>
      </c>
      <c r="K78" s="3" t="s">
        <v>315</v>
      </c>
      <c r="L78" s="3" t="s">
        <v>661</v>
      </c>
      <c r="M78" s="3" t="s">
        <v>819</v>
      </c>
      <c r="N78" s="3" t="s">
        <v>663</v>
      </c>
      <c r="O78" s="3">
        <v>913000</v>
      </c>
      <c r="P78" s="3">
        <v>562230</v>
      </c>
      <c r="Q78" s="3" t="s">
        <v>667</v>
      </c>
      <c r="R78" s="3" t="s">
        <v>622</v>
      </c>
      <c r="S78" s="3">
        <v>49.078899999999997</v>
      </c>
      <c r="T78" s="3">
        <v>121.9747</v>
      </c>
      <c r="U78" s="11">
        <v>390</v>
      </c>
      <c r="V78" s="11" t="s">
        <v>46</v>
      </c>
    </row>
    <row r="79" spans="1:22" ht="15" customHeight="1" x14ac:dyDescent="0.25">
      <c r="A79" s="3">
        <v>5991</v>
      </c>
      <c r="B79" s="10" t="s">
        <v>22</v>
      </c>
      <c r="C79" s="10" t="s">
        <v>319</v>
      </c>
      <c r="D79" s="8"/>
      <c r="G79" s="26"/>
      <c r="H79" s="37"/>
      <c r="I79" s="8"/>
      <c r="J79" s="10" t="s">
        <v>320</v>
      </c>
      <c r="K79" s="3" t="s">
        <v>230</v>
      </c>
      <c r="L79" s="3" t="s">
        <v>661</v>
      </c>
      <c r="M79" s="3" t="s">
        <v>821</v>
      </c>
      <c r="N79" s="3" t="s">
        <v>663</v>
      </c>
      <c r="O79" s="3">
        <v>913000</v>
      </c>
      <c r="P79" s="3">
        <v>562230</v>
      </c>
      <c r="Q79" s="3" t="s">
        <v>667</v>
      </c>
      <c r="R79" s="3" t="s">
        <v>673</v>
      </c>
      <c r="S79" s="3">
        <v>49.430300000000003</v>
      </c>
      <c r="T79" s="3">
        <v>116.75149999999999</v>
      </c>
      <c r="U79" s="11">
        <v>859</v>
      </c>
      <c r="V79" s="11" t="s">
        <v>46</v>
      </c>
    </row>
    <row r="80" spans="1:22" ht="15" customHeight="1" x14ac:dyDescent="0.25">
      <c r="A80" s="2">
        <v>6105</v>
      </c>
      <c r="B80" s="3" t="s">
        <v>26</v>
      </c>
      <c r="C80" s="3" t="s">
        <v>321</v>
      </c>
      <c r="D80" s="8"/>
      <c r="I80" s="8"/>
      <c r="J80" s="3" t="s">
        <v>322</v>
      </c>
      <c r="K80" s="3" t="s">
        <v>72</v>
      </c>
      <c r="L80" s="2" t="s">
        <v>661</v>
      </c>
      <c r="M80" s="2" t="s">
        <v>822</v>
      </c>
      <c r="N80" s="2" t="s">
        <v>663</v>
      </c>
      <c r="O80" s="2">
        <v>913000</v>
      </c>
      <c r="P80" s="2">
        <v>562230</v>
      </c>
      <c r="Q80" s="3" t="s">
        <v>667</v>
      </c>
      <c r="R80" s="2" t="s">
        <v>683</v>
      </c>
      <c r="S80" s="2">
        <v>53.912641000000001</v>
      </c>
      <c r="T80" s="2">
        <v>125.920832</v>
      </c>
      <c r="U80" s="11"/>
      <c r="V80" s="11"/>
    </row>
    <row r="81" spans="1:22" ht="15" customHeight="1" x14ac:dyDescent="0.25">
      <c r="A81" s="2">
        <v>6557</v>
      </c>
      <c r="B81" s="3" t="s">
        <v>5</v>
      </c>
      <c r="C81" s="3" t="s">
        <v>328</v>
      </c>
      <c r="D81" s="8"/>
      <c r="G81" s="28"/>
      <c r="H81" s="39"/>
      <c r="I81" s="8"/>
      <c r="J81" s="3" t="s">
        <v>329</v>
      </c>
      <c r="K81" s="3" t="s">
        <v>143</v>
      </c>
      <c r="L81" s="2" t="s">
        <v>661</v>
      </c>
      <c r="M81" s="2" t="s">
        <v>826</v>
      </c>
      <c r="N81" s="2" t="s">
        <v>663</v>
      </c>
      <c r="O81" s="2">
        <v>913000</v>
      </c>
      <c r="P81" s="2">
        <v>562230</v>
      </c>
      <c r="Q81" s="3" t="s">
        <v>667</v>
      </c>
      <c r="R81" s="2" t="s">
        <v>636</v>
      </c>
      <c r="S81" s="2">
        <v>56.394647999999997</v>
      </c>
      <c r="T81" s="2">
        <v>121.13837599999999</v>
      </c>
      <c r="U81" s="2"/>
      <c r="V81" s="2"/>
    </row>
    <row r="82" spans="1:22" ht="15" customHeight="1" x14ac:dyDescent="0.25">
      <c r="A82" s="2">
        <v>6558</v>
      </c>
      <c r="B82" s="3" t="s">
        <v>5</v>
      </c>
      <c r="C82" s="3" t="s">
        <v>37</v>
      </c>
      <c r="D82" s="8"/>
      <c r="G82" s="28"/>
      <c r="H82" s="39"/>
      <c r="I82" s="8"/>
      <c r="J82" s="3" t="s">
        <v>37</v>
      </c>
      <c r="K82" s="3" t="s">
        <v>143</v>
      </c>
      <c r="L82" s="2" t="s">
        <v>661</v>
      </c>
      <c r="M82" s="2" t="s">
        <v>827</v>
      </c>
      <c r="N82" s="2" t="s">
        <v>663</v>
      </c>
      <c r="O82" s="2">
        <v>913000</v>
      </c>
      <c r="P82" s="2">
        <v>562230</v>
      </c>
      <c r="Q82" s="3" t="s">
        <v>667</v>
      </c>
      <c r="R82" s="2" t="s">
        <v>647</v>
      </c>
      <c r="S82" s="1">
        <v>55.800705999999998</v>
      </c>
      <c r="T82" s="1">
        <v>120.922714</v>
      </c>
      <c r="U82" s="2"/>
      <c r="V82" s="2"/>
    </row>
    <row r="83" spans="1:22" ht="15" customHeight="1" x14ac:dyDescent="0.25">
      <c r="A83" s="2">
        <v>6559</v>
      </c>
      <c r="B83" s="3" t="s">
        <v>5</v>
      </c>
      <c r="C83" s="3" t="s">
        <v>37</v>
      </c>
      <c r="D83" s="8"/>
      <c r="G83" s="28"/>
      <c r="H83" s="39"/>
      <c r="I83" s="8"/>
      <c r="J83" s="3" t="s">
        <v>37</v>
      </c>
      <c r="K83" s="3" t="s">
        <v>143</v>
      </c>
      <c r="L83" s="2" t="s">
        <v>661</v>
      </c>
      <c r="M83" s="2" t="s">
        <v>828</v>
      </c>
      <c r="N83" s="2" t="s">
        <v>663</v>
      </c>
      <c r="O83" s="2">
        <v>913000</v>
      </c>
      <c r="P83" s="2">
        <v>562230</v>
      </c>
      <c r="Q83" s="3" t="s">
        <v>667</v>
      </c>
      <c r="R83" s="2" t="s">
        <v>647</v>
      </c>
      <c r="S83" s="2">
        <v>55.766229000000003</v>
      </c>
      <c r="T83" s="2">
        <v>120.691649</v>
      </c>
      <c r="U83" s="2"/>
      <c r="V83" s="2"/>
    </row>
    <row r="84" spans="1:22" ht="15" customHeight="1" x14ac:dyDescent="0.25">
      <c r="A84" s="2">
        <v>6670</v>
      </c>
      <c r="B84" s="3" t="s">
        <v>16</v>
      </c>
      <c r="C84" s="3" t="s">
        <v>330</v>
      </c>
      <c r="D84" s="8"/>
      <c r="G84" s="28"/>
      <c r="H84" s="39"/>
      <c r="I84" s="8"/>
      <c r="J84" s="3" t="s">
        <v>331</v>
      </c>
      <c r="K84" s="1" t="s">
        <v>520</v>
      </c>
      <c r="L84" s="2" t="s">
        <v>661</v>
      </c>
      <c r="M84" s="2" t="s">
        <v>829</v>
      </c>
      <c r="N84" s="2" t="s">
        <v>663</v>
      </c>
      <c r="O84" s="2">
        <v>913000</v>
      </c>
      <c r="P84" s="2">
        <v>412110</v>
      </c>
      <c r="Q84" s="3" t="s">
        <v>667</v>
      </c>
      <c r="R84" s="2" t="s">
        <v>617</v>
      </c>
      <c r="S84" s="2">
        <v>53.860500000000002</v>
      </c>
      <c r="T84" s="2">
        <v>123.308311</v>
      </c>
      <c r="U84" s="2"/>
      <c r="V84" s="2"/>
    </row>
    <row r="85" spans="1:22" ht="15" customHeight="1" x14ac:dyDescent="0.25">
      <c r="A85" s="3">
        <v>6710</v>
      </c>
      <c r="B85" s="10" t="s">
        <v>22</v>
      </c>
      <c r="C85" s="10" t="s">
        <v>332</v>
      </c>
      <c r="D85" s="8"/>
      <c r="G85" s="28"/>
      <c r="H85" s="39"/>
      <c r="I85" s="8"/>
      <c r="J85" s="10" t="s">
        <v>333</v>
      </c>
      <c r="K85" s="3" t="s">
        <v>230</v>
      </c>
      <c r="L85" s="3" t="s">
        <v>661</v>
      </c>
      <c r="M85" s="3" t="s">
        <v>830</v>
      </c>
      <c r="N85" s="3" t="s">
        <v>663</v>
      </c>
      <c r="O85" s="3">
        <v>913000</v>
      </c>
      <c r="P85" s="3">
        <v>562230</v>
      </c>
      <c r="Q85" s="3" t="s">
        <v>667</v>
      </c>
      <c r="R85" s="3" t="s">
        <v>770</v>
      </c>
      <c r="S85" s="3">
        <v>49.903480000000002</v>
      </c>
      <c r="T85" s="3">
        <v>116.95717</v>
      </c>
      <c r="U85" s="11">
        <v>3220</v>
      </c>
      <c r="V85" s="11" t="s">
        <v>56</v>
      </c>
    </row>
    <row r="86" spans="1:22" ht="15" customHeight="1" x14ac:dyDescent="0.25">
      <c r="A86" s="3">
        <v>6711</v>
      </c>
      <c r="B86" s="10" t="s">
        <v>22</v>
      </c>
      <c r="C86" s="10" t="s">
        <v>334</v>
      </c>
      <c r="D86" s="8"/>
      <c r="G86" s="28"/>
      <c r="H86" s="39"/>
      <c r="I86" s="8"/>
      <c r="J86" s="10" t="s">
        <v>335</v>
      </c>
      <c r="K86" s="3" t="s">
        <v>230</v>
      </c>
      <c r="L86" s="3" t="s">
        <v>661</v>
      </c>
      <c r="M86" s="3" t="s">
        <v>831</v>
      </c>
      <c r="N86" s="3" t="s">
        <v>663</v>
      </c>
      <c r="O86" s="3">
        <v>913000</v>
      </c>
      <c r="P86" s="3">
        <v>562230</v>
      </c>
      <c r="Q86" s="3" t="s">
        <v>667</v>
      </c>
      <c r="R86" s="3" t="s">
        <v>832</v>
      </c>
      <c r="S86" s="3">
        <v>50.2592</v>
      </c>
      <c r="T86" s="3">
        <v>116.9663</v>
      </c>
      <c r="U86" s="11">
        <v>1181</v>
      </c>
      <c r="V86" s="11" t="s">
        <v>46</v>
      </c>
    </row>
    <row r="87" spans="1:22" ht="15" customHeight="1" x14ac:dyDescent="0.25">
      <c r="A87" s="3">
        <v>6720</v>
      </c>
      <c r="B87" s="10" t="s">
        <v>22</v>
      </c>
      <c r="C87" s="10" t="s">
        <v>336</v>
      </c>
      <c r="D87" s="8"/>
      <c r="G87" s="28"/>
      <c r="H87" s="39"/>
      <c r="I87" s="8"/>
      <c r="J87" s="10" t="s">
        <v>337</v>
      </c>
      <c r="K87" s="3" t="s">
        <v>230</v>
      </c>
      <c r="L87" s="3" t="s">
        <v>661</v>
      </c>
      <c r="M87" s="3" t="s">
        <v>833</v>
      </c>
      <c r="N87" s="3" t="s">
        <v>700</v>
      </c>
      <c r="O87" s="3">
        <v>913000</v>
      </c>
      <c r="P87" s="3">
        <v>562230</v>
      </c>
      <c r="Q87" s="3" t="s">
        <v>667</v>
      </c>
      <c r="R87" s="3" t="s">
        <v>834</v>
      </c>
      <c r="S87" s="3">
        <v>50.04</v>
      </c>
      <c r="T87" s="3">
        <v>117.404</v>
      </c>
      <c r="U87" s="11">
        <v>3972</v>
      </c>
      <c r="V87" s="11" t="s">
        <v>56</v>
      </c>
    </row>
    <row r="88" spans="1:22" ht="15" customHeight="1" x14ac:dyDescent="0.25">
      <c r="A88" s="2">
        <v>6756</v>
      </c>
      <c r="B88" s="3" t="s">
        <v>16</v>
      </c>
      <c r="C88" s="3" t="s">
        <v>338</v>
      </c>
      <c r="D88" s="8"/>
      <c r="G88" s="28"/>
      <c r="H88" s="39"/>
      <c r="I88" s="8"/>
      <c r="J88" s="3" t="s">
        <v>339</v>
      </c>
      <c r="K88" s="1" t="s">
        <v>520</v>
      </c>
      <c r="L88" s="2" t="s">
        <v>661</v>
      </c>
      <c r="M88" s="2" t="s">
        <v>835</v>
      </c>
      <c r="N88" s="2" t="s">
        <v>663</v>
      </c>
      <c r="O88" s="2">
        <v>913000</v>
      </c>
      <c r="P88" s="2">
        <v>412110</v>
      </c>
      <c r="Q88" s="3" t="s">
        <v>667</v>
      </c>
      <c r="R88" s="2" t="s">
        <v>617</v>
      </c>
      <c r="S88" s="2">
        <v>54.096972000000001</v>
      </c>
      <c r="T88" s="2">
        <v>122.08950400000001</v>
      </c>
      <c r="U88" s="11"/>
      <c r="V88" s="11"/>
    </row>
    <row r="89" spans="1:22" ht="15" customHeight="1" x14ac:dyDescent="0.25">
      <c r="A89" s="2">
        <v>6774</v>
      </c>
      <c r="B89" s="3" t="s">
        <v>15</v>
      </c>
      <c r="C89" s="3" t="s">
        <v>340</v>
      </c>
      <c r="D89" s="8"/>
      <c r="G89" s="28"/>
      <c r="H89" s="39"/>
      <c r="I89" s="8"/>
      <c r="J89" s="3" t="s">
        <v>341</v>
      </c>
      <c r="K89" s="3" t="s">
        <v>342</v>
      </c>
      <c r="L89" s="2" t="s">
        <v>668</v>
      </c>
      <c r="M89" s="2" t="s">
        <v>836</v>
      </c>
      <c r="N89" s="2" t="s">
        <v>692</v>
      </c>
      <c r="O89" s="2">
        <v>913000</v>
      </c>
      <c r="P89" s="2">
        <v>562230</v>
      </c>
      <c r="Q89" s="3" t="s">
        <v>667</v>
      </c>
      <c r="R89" s="2" t="s">
        <v>837</v>
      </c>
      <c r="S89" s="2">
        <v>55.952063000000003</v>
      </c>
      <c r="T89" s="2">
        <v>129.96773899999999</v>
      </c>
      <c r="U89" s="11"/>
      <c r="V89" s="11"/>
    </row>
    <row r="90" spans="1:22" ht="15" customHeight="1" x14ac:dyDescent="0.25">
      <c r="A90" s="2">
        <v>6843</v>
      </c>
      <c r="B90" s="3" t="s">
        <v>5</v>
      </c>
      <c r="C90" s="3" t="s">
        <v>37</v>
      </c>
      <c r="D90" s="8"/>
      <c r="G90" s="28"/>
      <c r="H90" s="39"/>
      <c r="I90" s="8"/>
      <c r="J90" s="3" t="s">
        <v>37</v>
      </c>
      <c r="K90" s="3" t="s">
        <v>143</v>
      </c>
      <c r="L90" s="2" t="s">
        <v>661</v>
      </c>
      <c r="M90" s="2" t="s">
        <v>838</v>
      </c>
      <c r="N90" s="2" t="s">
        <v>663</v>
      </c>
      <c r="O90" s="2">
        <v>913000</v>
      </c>
      <c r="P90" s="2">
        <v>412110</v>
      </c>
      <c r="Q90" s="3" t="s">
        <v>667</v>
      </c>
      <c r="R90" s="2" t="s">
        <v>636</v>
      </c>
      <c r="S90" s="2">
        <v>56.920771999999999</v>
      </c>
      <c r="T90" s="2">
        <v>121.085596</v>
      </c>
      <c r="U90" s="11"/>
      <c r="V90" s="11"/>
    </row>
    <row r="91" spans="1:22" ht="15" customHeight="1" x14ac:dyDescent="0.25">
      <c r="A91" s="2">
        <v>6956</v>
      </c>
      <c r="B91" s="3" t="s">
        <v>16</v>
      </c>
      <c r="C91" s="3" t="s">
        <v>344</v>
      </c>
      <c r="D91" s="8"/>
      <c r="G91" s="28"/>
      <c r="H91" s="39"/>
      <c r="I91" s="8"/>
      <c r="J91" s="3" t="s">
        <v>345</v>
      </c>
      <c r="K91" s="1" t="s">
        <v>520</v>
      </c>
      <c r="L91" s="2" t="s">
        <v>661</v>
      </c>
      <c r="M91" s="2" t="s">
        <v>840</v>
      </c>
      <c r="N91" s="2" t="s">
        <v>663</v>
      </c>
      <c r="O91" s="2">
        <v>913000</v>
      </c>
      <c r="P91" s="2">
        <v>412110</v>
      </c>
      <c r="Q91" s="3" t="s">
        <v>667</v>
      </c>
      <c r="R91" s="2" t="s">
        <v>617</v>
      </c>
      <c r="S91" s="2">
        <v>54.963318999999998</v>
      </c>
      <c r="T91" s="2">
        <v>122.995774</v>
      </c>
      <c r="U91" s="11"/>
      <c r="V91" s="11"/>
    </row>
    <row r="92" spans="1:22" ht="15" customHeight="1" x14ac:dyDescent="0.25">
      <c r="A92" s="2">
        <v>7315</v>
      </c>
      <c r="B92" s="3" t="s">
        <v>5</v>
      </c>
      <c r="C92" s="3" t="s">
        <v>37</v>
      </c>
      <c r="D92" s="8"/>
      <c r="I92" s="8"/>
      <c r="J92" s="3" t="s">
        <v>37</v>
      </c>
      <c r="K92" s="3" t="s">
        <v>143</v>
      </c>
      <c r="L92" s="2" t="s">
        <v>661</v>
      </c>
      <c r="M92" s="2" t="s">
        <v>844</v>
      </c>
      <c r="N92" s="2" t="s">
        <v>663</v>
      </c>
      <c r="O92" s="2">
        <v>913000</v>
      </c>
      <c r="P92" s="2">
        <v>562230</v>
      </c>
      <c r="Q92" s="3" t="s">
        <v>667</v>
      </c>
      <c r="R92" s="2" t="s">
        <v>636</v>
      </c>
      <c r="S92" s="2">
        <v>56.960431</v>
      </c>
      <c r="T92" s="2">
        <v>120.62204300000001</v>
      </c>
      <c r="U92" s="11"/>
      <c r="V92" s="11"/>
    </row>
    <row r="93" spans="1:22" ht="15" customHeight="1" x14ac:dyDescent="0.25">
      <c r="A93" s="2">
        <v>7316</v>
      </c>
      <c r="B93" s="3" t="s">
        <v>5</v>
      </c>
      <c r="C93" s="3" t="s">
        <v>37</v>
      </c>
      <c r="D93" s="8"/>
      <c r="I93" s="8"/>
      <c r="J93" s="3" t="s">
        <v>37</v>
      </c>
      <c r="K93" s="3" t="s">
        <v>143</v>
      </c>
      <c r="L93" s="2" t="s">
        <v>661</v>
      </c>
      <c r="M93" s="2" t="s">
        <v>845</v>
      </c>
      <c r="N93" s="2" t="s">
        <v>663</v>
      </c>
      <c r="O93" s="2">
        <v>913000</v>
      </c>
      <c r="P93" s="2">
        <v>562230</v>
      </c>
      <c r="Q93" s="3" t="s">
        <v>667</v>
      </c>
      <c r="R93" s="2" t="s">
        <v>636</v>
      </c>
      <c r="S93" s="2">
        <v>57.244926999999997</v>
      </c>
      <c r="T93" s="2">
        <v>122.728092</v>
      </c>
      <c r="U93" s="11"/>
      <c r="V93" s="11"/>
    </row>
    <row r="94" spans="1:22" ht="15" customHeight="1" x14ac:dyDescent="0.25">
      <c r="A94" s="2">
        <v>7317</v>
      </c>
      <c r="B94" s="3" t="s">
        <v>5</v>
      </c>
      <c r="C94" s="3" t="s">
        <v>351</v>
      </c>
      <c r="D94" s="8"/>
      <c r="I94" s="8"/>
      <c r="J94" s="3" t="s">
        <v>352</v>
      </c>
      <c r="K94" s="3" t="s">
        <v>143</v>
      </c>
      <c r="L94" s="2" t="s">
        <v>661</v>
      </c>
      <c r="M94" s="2" t="s">
        <v>846</v>
      </c>
      <c r="N94" s="2" t="s">
        <v>663</v>
      </c>
      <c r="O94" s="2">
        <v>913000</v>
      </c>
      <c r="P94" s="2">
        <v>562230</v>
      </c>
      <c r="Q94" s="3" t="s">
        <v>667</v>
      </c>
      <c r="R94" s="2" t="s">
        <v>636</v>
      </c>
      <c r="S94" s="2">
        <v>56.335000000000001</v>
      </c>
      <c r="T94" s="2">
        <v>120.5129</v>
      </c>
      <c r="U94" s="11"/>
      <c r="V94" s="11"/>
    </row>
    <row r="95" spans="1:22" ht="15" customHeight="1" x14ac:dyDescent="0.25">
      <c r="A95" s="2">
        <v>7318</v>
      </c>
      <c r="B95" s="3" t="s">
        <v>5</v>
      </c>
      <c r="C95" s="3" t="s">
        <v>353</v>
      </c>
      <c r="D95" s="8"/>
      <c r="I95" s="8"/>
      <c r="J95" s="3" t="s">
        <v>354</v>
      </c>
      <c r="K95" s="3" t="s">
        <v>143</v>
      </c>
      <c r="L95" s="2" t="s">
        <v>661</v>
      </c>
      <c r="M95" s="2" t="s">
        <v>847</v>
      </c>
      <c r="N95" s="2" t="s">
        <v>663</v>
      </c>
      <c r="O95" s="2">
        <v>913000</v>
      </c>
      <c r="P95" s="2">
        <v>562230</v>
      </c>
      <c r="Q95" s="3" t="s">
        <v>667</v>
      </c>
      <c r="R95" s="2" t="s">
        <v>636</v>
      </c>
      <c r="S95" s="2">
        <v>56.509287999999998</v>
      </c>
      <c r="T95" s="2">
        <v>120.919747</v>
      </c>
      <c r="U95" s="11"/>
      <c r="V95" s="11"/>
    </row>
    <row r="96" spans="1:22" ht="15" customHeight="1" x14ac:dyDescent="0.25">
      <c r="A96" s="2">
        <v>7319</v>
      </c>
      <c r="B96" s="3" t="s">
        <v>5</v>
      </c>
      <c r="C96" s="3" t="s">
        <v>37</v>
      </c>
      <c r="D96" s="8"/>
      <c r="I96" s="8"/>
      <c r="J96" s="3" t="s">
        <v>37</v>
      </c>
      <c r="K96" s="3" t="s">
        <v>143</v>
      </c>
      <c r="L96" s="2" t="s">
        <v>661</v>
      </c>
      <c r="M96" s="2" t="s">
        <v>848</v>
      </c>
      <c r="N96" s="2" t="s">
        <v>663</v>
      </c>
      <c r="O96" s="2">
        <v>913000</v>
      </c>
      <c r="P96" s="2">
        <v>562230</v>
      </c>
      <c r="Q96" s="3" t="s">
        <v>667</v>
      </c>
      <c r="R96" s="2" t="s">
        <v>647</v>
      </c>
      <c r="S96" s="2">
        <v>55.590155000000003</v>
      </c>
      <c r="T96" s="2">
        <v>121.470373</v>
      </c>
      <c r="U96" s="11"/>
      <c r="V96" s="11"/>
    </row>
    <row r="97" spans="1:22" ht="15" customHeight="1" x14ac:dyDescent="0.25">
      <c r="A97" s="3">
        <v>7577</v>
      </c>
      <c r="B97" s="10" t="s">
        <v>0</v>
      </c>
      <c r="C97" s="10" t="s">
        <v>356</v>
      </c>
      <c r="D97" s="8"/>
      <c r="G97" s="26">
        <v>2017</v>
      </c>
      <c r="H97" s="37">
        <f>10070000+160000</f>
        <v>10230000</v>
      </c>
      <c r="I97" s="8"/>
      <c r="J97" s="10" t="s">
        <v>357</v>
      </c>
      <c r="K97" s="3" t="s">
        <v>358</v>
      </c>
      <c r="L97" s="3" t="s">
        <v>668</v>
      </c>
      <c r="M97" s="3" t="s">
        <v>851</v>
      </c>
      <c r="N97" s="3" t="s">
        <v>663</v>
      </c>
      <c r="O97" s="3">
        <v>913000</v>
      </c>
      <c r="P97" s="3">
        <v>562230</v>
      </c>
      <c r="Q97" s="3" t="s">
        <v>667</v>
      </c>
      <c r="R97" s="3" t="s">
        <v>613</v>
      </c>
      <c r="S97" s="3">
        <v>50.789000000000001</v>
      </c>
      <c r="T97" s="3">
        <v>121.322</v>
      </c>
      <c r="U97" s="11">
        <v>500000</v>
      </c>
      <c r="V97" s="11" t="s">
        <v>91</v>
      </c>
    </row>
    <row r="98" spans="1:22" ht="15" customHeight="1" x14ac:dyDescent="0.25">
      <c r="A98" s="2">
        <v>7590</v>
      </c>
      <c r="B98" s="3" t="s">
        <v>5</v>
      </c>
      <c r="C98" s="3" t="s">
        <v>359</v>
      </c>
      <c r="D98" s="8"/>
      <c r="I98" s="8"/>
      <c r="J98" s="3" t="s">
        <v>360</v>
      </c>
      <c r="K98" s="3" t="s">
        <v>143</v>
      </c>
      <c r="L98" s="2" t="s">
        <v>661</v>
      </c>
      <c r="M98" s="2" t="s">
        <v>852</v>
      </c>
      <c r="N98" s="2" t="s">
        <v>663</v>
      </c>
      <c r="O98" s="2">
        <v>913000</v>
      </c>
      <c r="P98" s="2">
        <v>562230</v>
      </c>
      <c r="Q98" s="3" t="s">
        <v>667</v>
      </c>
      <c r="R98" s="2" t="s">
        <v>647</v>
      </c>
      <c r="S98" s="2">
        <v>55.253082999999997</v>
      </c>
      <c r="T98" s="2">
        <v>120.077659</v>
      </c>
      <c r="U98" s="11"/>
      <c r="V98" s="11"/>
    </row>
    <row r="99" spans="1:22" ht="15" customHeight="1" x14ac:dyDescent="0.25">
      <c r="A99" s="3">
        <v>7624</v>
      </c>
      <c r="B99" s="10" t="s">
        <v>22</v>
      </c>
      <c r="C99" s="10" t="s">
        <v>361</v>
      </c>
      <c r="D99" s="8"/>
      <c r="G99" s="26"/>
      <c r="H99" s="37"/>
      <c r="I99" s="8"/>
      <c r="J99" s="10" t="s">
        <v>362</v>
      </c>
      <c r="K99" s="3" t="s">
        <v>363</v>
      </c>
      <c r="L99" s="3" t="s">
        <v>661</v>
      </c>
      <c r="M99" s="3" t="s">
        <v>853</v>
      </c>
      <c r="N99" s="3" t="s">
        <v>663</v>
      </c>
      <c r="O99" s="3">
        <v>913000</v>
      </c>
      <c r="P99" s="3">
        <v>562230</v>
      </c>
      <c r="Q99" s="3" t="s">
        <v>667</v>
      </c>
      <c r="R99" s="3" t="s">
        <v>638</v>
      </c>
      <c r="S99" s="3">
        <v>49.319740000000003</v>
      </c>
      <c r="T99" s="3">
        <v>117.65553</v>
      </c>
      <c r="U99" s="11">
        <v>235</v>
      </c>
      <c r="V99" s="11" t="s">
        <v>60</v>
      </c>
    </row>
    <row r="100" spans="1:22" ht="15" customHeight="1" x14ac:dyDescent="0.25">
      <c r="A100" s="3">
        <v>7687</v>
      </c>
      <c r="B100" s="10" t="s">
        <v>26</v>
      </c>
      <c r="C100" s="10" t="s">
        <v>365</v>
      </c>
      <c r="D100" s="16"/>
      <c r="I100" s="16"/>
      <c r="J100" s="3" t="s">
        <v>148</v>
      </c>
      <c r="K100" s="1" t="s">
        <v>72</v>
      </c>
      <c r="L100" s="1" t="s">
        <v>661</v>
      </c>
      <c r="M100" s="1" t="s">
        <v>855</v>
      </c>
      <c r="N100" s="1"/>
      <c r="O100" s="1">
        <v>913000</v>
      </c>
      <c r="P100" s="1">
        <v>412110</v>
      </c>
      <c r="Q100" s="1" t="s">
        <v>667</v>
      </c>
      <c r="R100" s="1" t="s">
        <v>682</v>
      </c>
      <c r="S100" s="1">
        <v>54.7134</v>
      </c>
      <c r="T100" s="1">
        <v>127.0985</v>
      </c>
      <c r="U100" s="11"/>
      <c r="V100" s="11"/>
    </row>
    <row r="101" spans="1:22" ht="15" customHeight="1" x14ac:dyDescent="0.25">
      <c r="A101" s="3">
        <v>7709</v>
      </c>
      <c r="B101" s="10" t="s">
        <v>13</v>
      </c>
      <c r="C101" s="10" t="s">
        <v>366</v>
      </c>
      <c r="D101" s="8"/>
      <c r="G101" s="26"/>
      <c r="H101" s="37"/>
      <c r="I101" s="8"/>
      <c r="J101" s="10" t="s">
        <v>367</v>
      </c>
      <c r="K101" s="3" t="s">
        <v>368</v>
      </c>
      <c r="L101" s="3" t="s">
        <v>661</v>
      </c>
      <c r="M101" s="3" t="s">
        <v>856</v>
      </c>
      <c r="N101" s="3" t="s">
        <v>663</v>
      </c>
      <c r="O101" s="3">
        <v>562210</v>
      </c>
      <c r="P101" s="3">
        <v>562230</v>
      </c>
      <c r="Q101" s="3" t="s">
        <v>667</v>
      </c>
      <c r="R101" s="3" t="s">
        <v>620</v>
      </c>
      <c r="S101" s="3">
        <v>49.153404999999999</v>
      </c>
      <c r="T101" s="3">
        <v>122.965186</v>
      </c>
      <c r="U101" s="11">
        <v>0</v>
      </c>
      <c r="V101" s="11" t="s">
        <v>46</v>
      </c>
    </row>
    <row r="102" spans="1:22" ht="15" customHeight="1" x14ac:dyDescent="0.25">
      <c r="A102" s="2">
        <v>7918</v>
      </c>
      <c r="B102" s="3" t="s">
        <v>5</v>
      </c>
      <c r="C102" s="3" t="s">
        <v>37</v>
      </c>
      <c r="D102" s="8"/>
      <c r="I102" s="8"/>
      <c r="J102" s="3" t="s">
        <v>37</v>
      </c>
      <c r="K102" s="3" t="s">
        <v>374</v>
      </c>
      <c r="L102" s="2" t="s">
        <v>661</v>
      </c>
      <c r="M102" s="2" t="s">
        <v>860</v>
      </c>
      <c r="N102" s="2" t="s">
        <v>663</v>
      </c>
      <c r="O102" s="2">
        <v>913000</v>
      </c>
      <c r="P102" s="2">
        <v>562230</v>
      </c>
      <c r="Q102" s="3" t="s">
        <v>667</v>
      </c>
      <c r="R102" s="2" t="s">
        <v>630</v>
      </c>
      <c r="S102" s="2">
        <v>55.686501999999997</v>
      </c>
      <c r="T102" s="2">
        <v>121.640097</v>
      </c>
      <c r="U102" s="11"/>
      <c r="V102" s="11"/>
    </row>
    <row r="103" spans="1:22" ht="15" customHeight="1" x14ac:dyDescent="0.25">
      <c r="A103" s="3">
        <v>8032</v>
      </c>
      <c r="B103" s="10" t="s">
        <v>17</v>
      </c>
      <c r="C103" s="10" t="s">
        <v>377</v>
      </c>
      <c r="D103" s="8"/>
      <c r="G103" s="26"/>
      <c r="H103" s="37"/>
      <c r="I103" s="8"/>
      <c r="J103" s="10" t="s">
        <v>37</v>
      </c>
      <c r="K103" s="3" t="s">
        <v>378</v>
      </c>
      <c r="L103" s="3" t="s">
        <v>661</v>
      </c>
      <c r="M103" s="3" t="s">
        <v>863</v>
      </c>
      <c r="N103" s="3" t="s">
        <v>663</v>
      </c>
      <c r="O103" s="3">
        <v>113311</v>
      </c>
      <c r="P103" s="3">
        <v>562230</v>
      </c>
      <c r="Q103" s="3" t="s">
        <v>667</v>
      </c>
      <c r="R103" s="3" t="s">
        <v>864</v>
      </c>
      <c r="S103" s="3">
        <v>49.528500000000001</v>
      </c>
      <c r="T103" s="3">
        <v>121.89190000000001</v>
      </c>
      <c r="U103" s="11">
        <v>243</v>
      </c>
      <c r="V103" s="11" t="s">
        <v>60</v>
      </c>
    </row>
    <row r="104" spans="1:22" ht="15" customHeight="1" x14ac:dyDescent="0.25">
      <c r="A104" s="3">
        <v>8834</v>
      </c>
      <c r="B104" s="10" t="s">
        <v>92</v>
      </c>
      <c r="C104" s="10" t="s">
        <v>382</v>
      </c>
      <c r="D104" s="8"/>
      <c r="G104" s="26"/>
      <c r="H104" s="37"/>
      <c r="I104" s="8"/>
      <c r="J104" s="10" t="s">
        <v>37</v>
      </c>
      <c r="K104" s="3" t="s">
        <v>383</v>
      </c>
      <c r="L104" s="3" t="s">
        <v>668</v>
      </c>
      <c r="M104" s="3" t="s">
        <v>866</v>
      </c>
      <c r="N104" s="3" t="s">
        <v>663</v>
      </c>
      <c r="O104" s="3">
        <v>562210</v>
      </c>
      <c r="P104" s="3">
        <v>562230</v>
      </c>
      <c r="Q104" s="3" t="s">
        <v>667</v>
      </c>
      <c r="R104" s="3" t="s">
        <v>867</v>
      </c>
      <c r="S104" s="3">
        <v>49.747599999999998</v>
      </c>
      <c r="T104" s="3">
        <v>125.0022</v>
      </c>
      <c r="U104" s="11">
        <v>0</v>
      </c>
      <c r="V104" s="11" t="s">
        <v>38</v>
      </c>
    </row>
    <row r="105" spans="1:22" ht="15" customHeight="1" x14ac:dyDescent="0.25">
      <c r="A105" s="3">
        <v>8910</v>
      </c>
      <c r="B105" s="10" t="s">
        <v>3</v>
      </c>
      <c r="C105" s="10" t="s">
        <v>387</v>
      </c>
      <c r="D105" s="8"/>
      <c r="G105" s="26"/>
      <c r="H105" s="37"/>
      <c r="I105" s="8"/>
      <c r="J105" s="10" t="s">
        <v>388</v>
      </c>
      <c r="K105" s="3" t="s">
        <v>389</v>
      </c>
      <c r="L105" s="3" t="s">
        <v>661</v>
      </c>
      <c r="M105" s="3" t="s">
        <v>870</v>
      </c>
      <c r="N105" s="3" t="s">
        <v>663</v>
      </c>
      <c r="O105" s="3">
        <v>913000</v>
      </c>
      <c r="P105" s="3">
        <v>562230</v>
      </c>
      <c r="Q105" s="3" t="s">
        <v>667</v>
      </c>
      <c r="R105" s="3" t="s">
        <v>621</v>
      </c>
      <c r="S105" s="3">
        <v>49.7776</v>
      </c>
      <c r="T105" s="3">
        <v>123.1645</v>
      </c>
      <c r="U105" s="11">
        <f>13*365.25*0.6</f>
        <v>2848.95</v>
      </c>
      <c r="V105" s="11" t="s">
        <v>46</v>
      </c>
    </row>
    <row r="106" spans="1:22" ht="15" customHeight="1" x14ac:dyDescent="0.25">
      <c r="A106" s="2">
        <v>10558</v>
      </c>
      <c r="B106" s="3" t="s">
        <v>5</v>
      </c>
      <c r="C106" s="3" t="s">
        <v>37</v>
      </c>
      <c r="D106" s="8"/>
      <c r="I106" s="8"/>
      <c r="J106" s="3" t="s">
        <v>37</v>
      </c>
      <c r="K106" s="3" t="s">
        <v>143</v>
      </c>
      <c r="L106" s="2" t="s">
        <v>661</v>
      </c>
      <c r="M106" s="2" t="s">
        <v>872</v>
      </c>
      <c r="N106" s="2" t="s">
        <v>663</v>
      </c>
      <c r="O106" s="2">
        <v>913000</v>
      </c>
      <c r="P106" s="2">
        <v>412110</v>
      </c>
      <c r="Q106" s="3" t="s">
        <v>667</v>
      </c>
      <c r="R106" s="2" t="s">
        <v>647</v>
      </c>
      <c r="S106" s="2">
        <v>55.566822999999999</v>
      </c>
      <c r="T106" s="2">
        <v>120.654196</v>
      </c>
      <c r="U106" s="11"/>
      <c r="V106" s="11"/>
    </row>
    <row r="107" spans="1:22" ht="15" customHeight="1" x14ac:dyDescent="0.25">
      <c r="A107" s="3">
        <v>11191</v>
      </c>
      <c r="B107" s="10" t="s">
        <v>20</v>
      </c>
      <c r="C107" s="10" t="s">
        <v>394</v>
      </c>
      <c r="D107" s="8"/>
      <c r="E107" s="42"/>
      <c r="F107" s="42"/>
      <c r="G107" s="29"/>
      <c r="H107" s="40"/>
      <c r="I107" s="8"/>
      <c r="J107" s="10" t="s">
        <v>395</v>
      </c>
      <c r="K107" s="3" t="s">
        <v>50</v>
      </c>
      <c r="L107" s="3" t="s">
        <v>661</v>
      </c>
      <c r="M107" s="3" t="s">
        <v>877</v>
      </c>
      <c r="N107" s="3" t="s">
        <v>663</v>
      </c>
      <c r="O107" s="3">
        <v>913000</v>
      </c>
      <c r="P107" s="3">
        <v>562230</v>
      </c>
      <c r="Q107" s="3" t="s">
        <v>667</v>
      </c>
      <c r="R107" s="3" t="s">
        <v>619</v>
      </c>
      <c r="S107" s="3">
        <v>50.680199999999999</v>
      </c>
      <c r="T107" s="3">
        <v>119.2388</v>
      </c>
      <c r="U107" s="11">
        <v>7500</v>
      </c>
      <c r="V107" s="11"/>
    </row>
    <row r="108" spans="1:22" ht="15" customHeight="1" x14ac:dyDescent="0.25">
      <c r="A108" s="3">
        <v>11198</v>
      </c>
      <c r="B108" s="10" t="s">
        <v>0</v>
      </c>
      <c r="C108" s="3" t="s">
        <v>396</v>
      </c>
      <c r="D108" s="8"/>
      <c r="E108" s="42"/>
      <c r="F108" s="42"/>
      <c r="G108" s="26"/>
      <c r="H108" s="37"/>
      <c r="I108" s="8"/>
      <c r="J108" s="10" t="s">
        <v>397</v>
      </c>
      <c r="K108" s="3" t="s">
        <v>398</v>
      </c>
      <c r="L108" s="3" t="s">
        <v>661</v>
      </c>
      <c r="M108" s="3" t="s">
        <v>878</v>
      </c>
      <c r="N108" s="3" t="s">
        <v>663</v>
      </c>
      <c r="O108" s="3">
        <v>112000</v>
      </c>
      <c r="P108" s="3">
        <v>562230</v>
      </c>
      <c r="Q108" s="3" t="s">
        <v>667</v>
      </c>
      <c r="R108" s="3" t="s">
        <v>623</v>
      </c>
      <c r="S108" s="3">
        <v>50.646099999999997</v>
      </c>
      <c r="T108" s="3">
        <v>120.1247</v>
      </c>
      <c r="U108" s="11">
        <f>500*0.6</f>
        <v>300</v>
      </c>
      <c r="V108" s="11" t="s">
        <v>60</v>
      </c>
    </row>
    <row r="109" spans="1:22" ht="15" customHeight="1" x14ac:dyDescent="0.25">
      <c r="A109" s="3">
        <v>12216</v>
      </c>
      <c r="B109" s="10" t="s">
        <v>21</v>
      </c>
      <c r="C109" s="10" t="s">
        <v>405</v>
      </c>
      <c r="D109" s="8"/>
      <c r="G109" s="26"/>
      <c r="H109" s="37"/>
      <c r="I109" s="8"/>
      <c r="J109" s="10" t="s">
        <v>406</v>
      </c>
      <c r="K109" s="3" t="s">
        <v>407</v>
      </c>
      <c r="L109" s="3" t="s">
        <v>668</v>
      </c>
      <c r="M109" s="3" t="s">
        <v>882</v>
      </c>
      <c r="N109" s="3" t="s">
        <v>663</v>
      </c>
      <c r="O109" s="3">
        <v>913000</v>
      </c>
      <c r="P109" s="3">
        <v>562230</v>
      </c>
      <c r="Q109" s="3" t="s">
        <v>667</v>
      </c>
      <c r="R109" s="3" t="s">
        <v>883</v>
      </c>
      <c r="S109" s="3">
        <v>49.758299999999998</v>
      </c>
      <c r="T109" s="3">
        <v>119.80970000000001</v>
      </c>
      <c r="U109" s="11">
        <v>0</v>
      </c>
      <c r="V109" s="11"/>
    </row>
    <row r="110" spans="1:22" ht="15" customHeight="1" x14ac:dyDescent="0.25">
      <c r="A110" s="3">
        <v>12217</v>
      </c>
      <c r="B110" s="10" t="s">
        <v>21</v>
      </c>
      <c r="C110" s="10" t="s">
        <v>408</v>
      </c>
      <c r="D110" s="8"/>
      <c r="G110" s="26">
        <v>2010</v>
      </c>
      <c r="H110" s="37">
        <v>782398</v>
      </c>
      <c r="I110" s="8"/>
      <c r="J110" s="10" t="s">
        <v>409</v>
      </c>
      <c r="K110" s="3" t="s">
        <v>410</v>
      </c>
      <c r="L110" s="3" t="s">
        <v>668</v>
      </c>
      <c r="M110" s="3" t="s">
        <v>884</v>
      </c>
      <c r="N110" s="3" t="s">
        <v>663</v>
      </c>
      <c r="O110" s="3">
        <v>913000</v>
      </c>
      <c r="P110" s="3">
        <v>562230</v>
      </c>
      <c r="Q110" s="3" t="s">
        <v>667</v>
      </c>
      <c r="R110" s="3" t="s">
        <v>885</v>
      </c>
      <c r="S110" s="3">
        <v>49.853700000000003</v>
      </c>
      <c r="T110" s="3">
        <v>119.62269999999999</v>
      </c>
      <c r="U110" s="11">
        <v>20000</v>
      </c>
      <c r="V110" s="11" t="s">
        <v>39</v>
      </c>
    </row>
    <row r="111" spans="1:22" ht="15" customHeight="1" x14ac:dyDescent="0.25">
      <c r="A111" s="3">
        <v>12606</v>
      </c>
      <c r="B111" s="10" t="s">
        <v>21</v>
      </c>
      <c r="C111" s="10" t="s">
        <v>414</v>
      </c>
      <c r="D111" s="8"/>
      <c r="G111" s="26"/>
      <c r="H111" s="37"/>
      <c r="I111" s="8"/>
      <c r="J111" s="10" t="s">
        <v>415</v>
      </c>
      <c r="K111" s="3" t="s">
        <v>416</v>
      </c>
      <c r="L111" s="3" t="s">
        <v>661</v>
      </c>
      <c r="M111" s="3" t="s">
        <v>887</v>
      </c>
      <c r="N111" s="3" t="s">
        <v>663</v>
      </c>
      <c r="O111" s="3">
        <v>913000</v>
      </c>
      <c r="P111" s="3">
        <v>562230</v>
      </c>
      <c r="Q111" s="3" t="s">
        <v>667</v>
      </c>
      <c r="R111" s="3" t="s">
        <v>645</v>
      </c>
      <c r="S111" s="3">
        <v>50.299900000000001</v>
      </c>
      <c r="T111" s="3">
        <v>119.6521</v>
      </c>
      <c r="U111" s="11">
        <v>0</v>
      </c>
      <c r="V111" s="11"/>
    </row>
    <row r="112" spans="1:22" ht="15" customHeight="1" x14ac:dyDescent="0.25">
      <c r="A112" s="3">
        <v>13648</v>
      </c>
      <c r="B112" s="3" t="s">
        <v>2</v>
      </c>
      <c r="C112" s="3" t="s">
        <v>421</v>
      </c>
      <c r="D112" s="8"/>
      <c r="I112" s="8"/>
      <c r="J112" s="3" t="s">
        <v>37</v>
      </c>
      <c r="K112" s="3" t="s">
        <v>177</v>
      </c>
      <c r="L112" s="3" t="s">
        <v>661</v>
      </c>
      <c r="M112" s="3" t="s">
        <v>892</v>
      </c>
      <c r="N112" s="3" t="s">
        <v>663</v>
      </c>
      <c r="O112" s="3">
        <v>113311</v>
      </c>
      <c r="P112" s="3">
        <v>562230</v>
      </c>
      <c r="Q112" s="3" t="s">
        <v>667</v>
      </c>
      <c r="R112" s="3" t="s">
        <v>628</v>
      </c>
      <c r="S112" s="3">
        <v>50.445599999999999</v>
      </c>
      <c r="T112" s="3">
        <v>124.67789999999999</v>
      </c>
      <c r="U112" s="11">
        <v>35</v>
      </c>
      <c r="V112" s="11" t="s">
        <v>60</v>
      </c>
    </row>
    <row r="113" spans="1:22" ht="15" customHeight="1" x14ac:dyDescent="0.25">
      <c r="A113" s="3">
        <v>15278</v>
      </c>
      <c r="B113" s="10" t="s">
        <v>6</v>
      </c>
      <c r="C113" s="10" t="s">
        <v>435</v>
      </c>
      <c r="D113" s="8"/>
      <c r="G113" s="26"/>
      <c r="H113" s="37"/>
      <c r="I113" s="8"/>
      <c r="J113" s="10" t="s">
        <v>436</v>
      </c>
      <c r="K113" s="3" t="s">
        <v>428</v>
      </c>
      <c r="L113" s="3" t="s">
        <v>668</v>
      </c>
      <c r="M113" s="3" t="s">
        <v>896</v>
      </c>
      <c r="N113" s="3" t="s">
        <v>663</v>
      </c>
      <c r="O113" s="3">
        <v>913000</v>
      </c>
      <c r="P113" s="3">
        <v>562230</v>
      </c>
      <c r="Q113" s="3" t="s">
        <v>667</v>
      </c>
      <c r="R113" s="3" t="s">
        <v>899</v>
      </c>
      <c r="S113" s="3">
        <v>49.219900000000003</v>
      </c>
      <c r="T113" s="3">
        <v>119.83280000000001</v>
      </c>
      <c r="U113" s="11">
        <v>0</v>
      </c>
      <c r="V113" s="11" t="s">
        <v>38</v>
      </c>
    </row>
    <row r="114" spans="1:22" ht="15" customHeight="1" x14ac:dyDescent="0.25">
      <c r="A114" s="3">
        <v>15281</v>
      </c>
      <c r="B114" s="10" t="s">
        <v>9</v>
      </c>
      <c r="C114" s="10" t="s">
        <v>441</v>
      </c>
      <c r="D114" s="8"/>
      <c r="G114" s="26"/>
      <c r="H114" s="37"/>
      <c r="I114" s="8"/>
      <c r="J114" s="10" t="s">
        <v>442</v>
      </c>
      <c r="K114" s="3" t="s">
        <v>443</v>
      </c>
      <c r="L114" s="3" t="s">
        <v>668</v>
      </c>
      <c r="M114" s="3" t="s">
        <v>887</v>
      </c>
      <c r="N114" s="3" t="s">
        <v>692</v>
      </c>
      <c r="O114" s="3">
        <v>913000</v>
      </c>
      <c r="P114" s="3">
        <v>562230</v>
      </c>
      <c r="Q114" s="3" t="s">
        <v>667</v>
      </c>
      <c r="R114" s="3" t="s">
        <v>902</v>
      </c>
      <c r="S114" s="3">
        <v>50.6203</v>
      </c>
      <c r="T114" s="3">
        <v>118.73569999999999</v>
      </c>
      <c r="U114" s="11">
        <v>4000</v>
      </c>
      <c r="V114" s="11" t="s">
        <v>56</v>
      </c>
    </row>
    <row r="115" spans="1:22" ht="15" customHeight="1" x14ac:dyDescent="0.25">
      <c r="A115" s="3">
        <v>15283</v>
      </c>
      <c r="B115" s="10" t="s">
        <v>9</v>
      </c>
      <c r="C115" s="10" t="s">
        <v>446</v>
      </c>
      <c r="D115" s="8"/>
      <c r="G115" s="26"/>
      <c r="H115" s="37"/>
      <c r="I115" s="8"/>
      <c r="J115" s="10" t="s">
        <v>447</v>
      </c>
      <c r="K115" s="3" t="s">
        <v>448</v>
      </c>
      <c r="L115" s="3" t="s">
        <v>661</v>
      </c>
      <c r="M115" s="3" t="s">
        <v>887</v>
      </c>
      <c r="N115" s="3" t="s">
        <v>663</v>
      </c>
      <c r="O115" s="3">
        <v>562210</v>
      </c>
      <c r="P115" s="3">
        <v>562230</v>
      </c>
      <c r="Q115" s="3" t="s">
        <v>667</v>
      </c>
      <c r="R115" s="3" t="s">
        <v>902</v>
      </c>
      <c r="S115" s="3">
        <v>50.601900000000001</v>
      </c>
      <c r="T115" s="3">
        <v>119.15560000000001</v>
      </c>
      <c r="U115" s="11">
        <v>0</v>
      </c>
      <c r="V115" s="11" t="s">
        <v>46</v>
      </c>
    </row>
    <row r="116" spans="1:22" ht="15" customHeight="1" x14ac:dyDescent="0.25">
      <c r="A116" s="3">
        <v>15285</v>
      </c>
      <c r="B116" s="10" t="s">
        <v>9</v>
      </c>
      <c r="C116" s="10" t="s">
        <v>451</v>
      </c>
      <c r="D116" s="8"/>
      <c r="G116" s="26"/>
      <c r="H116" s="37"/>
      <c r="I116" s="8"/>
      <c r="J116" s="10" t="s">
        <v>452</v>
      </c>
      <c r="K116" s="3" t="s">
        <v>443</v>
      </c>
      <c r="L116" s="3" t="s">
        <v>668</v>
      </c>
      <c r="M116" s="3" t="s">
        <v>887</v>
      </c>
      <c r="N116" s="3" t="s">
        <v>663</v>
      </c>
      <c r="O116" s="3">
        <v>913000</v>
      </c>
      <c r="P116" s="3">
        <v>562230</v>
      </c>
      <c r="Q116" s="3" t="s">
        <v>667</v>
      </c>
      <c r="R116" s="3" t="s">
        <v>903</v>
      </c>
      <c r="S116" s="3">
        <v>50.259700000000002</v>
      </c>
      <c r="T116" s="3">
        <v>118.61109999999999</v>
      </c>
      <c r="U116" s="11">
        <v>1000</v>
      </c>
      <c r="V116" s="11" t="s">
        <v>60</v>
      </c>
    </row>
    <row r="117" spans="1:22" s="2" customFormat="1" ht="15" customHeight="1" x14ac:dyDescent="0.25">
      <c r="A117" s="3">
        <v>15287</v>
      </c>
      <c r="B117" s="10" t="s">
        <v>9</v>
      </c>
      <c r="C117" s="10" t="s">
        <v>455</v>
      </c>
      <c r="D117" s="8"/>
      <c r="E117" s="4"/>
      <c r="F117" s="4"/>
      <c r="G117" s="26"/>
      <c r="H117" s="37"/>
      <c r="I117" s="8"/>
      <c r="J117" s="10" t="s">
        <v>456</v>
      </c>
      <c r="K117" s="3" t="s">
        <v>443</v>
      </c>
      <c r="L117" s="3" t="s">
        <v>661</v>
      </c>
      <c r="M117" s="3" t="s">
        <v>887</v>
      </c>
      <c r="N117" s="3" t="s">
        <v>663</v>
      </c>
      <c r="O117" s="3">
        <v>913000</v>
      </c>
      <c r="P117" s="3">
        <v>562230</v>
      </c>
      <c r="Q117" s="3" t="s">
        <v>667</v>
      </c>
      <c r="R117" s="3" t="s">
        <v>902</v>
      </c>
      <c r="S117" s="3">
        <v>50.607599999999998</v>
      </c>
      <c r="T117" s="3">
        <v>118.8377</v>
      </c>
      <c r="U117" s="11">
        <v>0</v>
      </c>
      <c r="V117" s="11"/>
    </row>
    <row r="118" spans="1:22" s="2" customFormat="1" ht="15" customHeight="1" x14ac:dyDescent="0.25">
      <c r="A118" s="3">
        <v>15289</v>
      </c>
      <c r="B118" s="10" t="s">
        <v>9</v>
      </c>
      <c r="C118" s="10" t="s">
        <v>460</v>
      </c>
      <c r="D118" s="8"/>
      <c r="E118" s="4"/>
      <c r="F118" s="4"/>
      <c r="G118" s="26"/>
      <c r="H118" s="37"/>
      <c r="I118" s="8"/>
      <c r="J118" s="10" t="s">
        <v>461</v>
      </c>
      <c r="K118" s="3" t="s">
        <v>443</v>
      </c>
      <c r="L118" s="3" t="s">
        <v>668</v>
      </c>
      <c r="M118" s="3" t="s">
        <v>887</v>
      </c>
      <c r="N118" s="3"/>
      <c r="O118" s="3">
        <v>913000</v>
      </c>
      <c r="P118" s="3">
        <v>562230</v>
      </c>
      <c r="Q118" s="3" t="s">
        <v>667</v>
      </c>
      <c r="R118" s="3" t="s">
        <v>645</v>
      </c>
      <c r="S118" s="3">
        <v>50.249400000000001</v>
      </c>
      <c r="T118" s="3">
        <v>119.224</v>
      </c>
      <c r="U118" s="11">
        <v>0</v>
      </c>
      <c r="V118" s="11"/>
    </row>
    <row r="119" spans="1:22" s="2" customFormat="1" ht="15" customHeight="1" x14ac:dyDescent="0.25">
      <c r="A119" s="3">
        <v>15292</v>
      </c>
      <c r="B119" s="10" t="s">
        <v>14</v>
      </c>
      <c r="C119" s="10" t="s">
        <v>464</v>
      </c>
      <c r="D119" s="8"/>
      <c r="E119" s="4"/>
      <c r="F119" s="4"/>
      <c r="G119" s="26"/>
      <c r="H119" s="37"/>
      <c r="I119" s="8"/>
      <c r="J119" s="10" t="s">
        <v>465</v>
      </c>
      <c r="K119" s="3" t="s">
        <v>129</v>
      </c>
      <c r="L119" s="3" t="s">
        <v>668</v>
      </c>
      <c r="M119" s="3" t="s">
        <v>906</v>
      </c>
      <c r="N119" s="3" t="s">
        <v>663</v>
      </c>
      <c r="O119" s="3">
        <v>913000</v>
      </c>
      <c r="P119" s="3">
        <v>562230</v>
      </c>
      <c r="Q119" s="3" t="s">
        <v>667</v>
      </c>
      <c r="R119" s="3" t="s">
        <v>751</v>
      </c>
      <c r="S119" s="3">
        <v>49.0563</v>
      </c>
      <c r="T119" s="3">
        <v>118.97</v>
      </c>
      <c r="U119" s="11">
        <v>1000</v>
      </c>
      <c r="V119" s="11" t="s">
        <v>46</v>
      </c>
    </row>
    <row r="120" spans="1:22" s="2" customFormat="1" ht="15" customHeight="1" x14ac:dyDescent="0.25">
      <c r="A120" s="3">
        <v>15293</v>
      </c>
      <c r="B120" s="10" t="s">
        <v>14</v>
      </c>
      <c r="C120" s="10" t="s">
        <v>466</v>
      </c>
      <c r="D120" s="8"/>
      <c r="E120" s="4"/>
      <c r="F120" s="4"/>
      <c r="G120" s="26"/>
      <c r="H120" s="37"/>
      <c r="I120" s="8"/>
      <c r="J120" s="10" t="s">
        <v>467</v>
      </c>
      <c r="K120" s="3" t="s">
        <v>129</v>
      </c>
      <c r="L120" s="3" t="s">
        <v>668</v>
      </c>
      <c r="M120" s="3" t="s">
        <v>906</v>
      </c>
      <c r="N120" s="3" t="s">
        <v>663</v>
      </c>
      <c r="O120" s="3">
        <v>913000</v>
      </c>
      <c r="P120" s="3">
        <v>562230</v>
      </c>
      <c r="Q120" s="3" t="s">
        <v>667</v>
      </c>
      <c r="R120" s="3" t="s">
        <v>633</v>
      </c>
      <c r="S120" s="3">
        <v>49.003999999999998</v>
      </c>
      <c r="T120" s="3">
        <v>118.2054</v>
      </c>
      <c r="U120" s="11">
        <v>1000</v>
      </c>
      <c r="V120" s="11" t="s">
        <v>46</v>
      </c>
    </row>
    <row r="121" spans="1:22" s="2" customFormat="1" ht="15" customHeight="1" x14ac:dyDescent="0.25">
      <c r="A121" s="3">
        <v>15295</v>
      </c>
      <c r="B121" s="10" t="s">
        <v>14</v>
      </c>
      <c r="C121" s="10" t="s">
        <v>470</v>
      </c>
      <c r="D121" s="8"/>
      <c r="E121" s="4"/>
      <c r="F121" s="4"/>
      <c r="G121" s="26"/>
      <c r="H121" s="37"/>
      <c r="I121" s="8"/>
      <c r="J121" s="10" t="s">
        <v>471</v>
      </c>
      <c r="K121" s="3" t="s">
        <v>129</v>
      </c>
      <c r="L121" s="3" t="s">
        <v>661</v>
      </c>
      <c r="M121" s="3" t="s">
        <v>906</v>
      </c>
      <c r="N121" s="3" t="s">
        <v>692</v>
      </c>
      <c r="O121" s="3">
        <v>913000</v>
      </c>
      <c r="P121" s="3">
        <v>562230</v>
      </c>
      <c r="Q121" s="3" t="s">
        <v>667</v>
      </c>
      <c r="R121" s="3" t="s">
        <v>627</v>
      </c>
      <c r="S121" s="3">
        <v>49.386699999999998</v>
      </c>
      <c r="T121" s="3">
        <v>119.09650000000001</v>
      </c>
      <c r="U121" s="11">
        <v>1000</v>
      </c>
      <c r="V121" s="11" t="s">
        <v>46</v>
      </c>
    </row>
    <row r="122" spans="1:22" s="2" customFormat="1" ht="15" customHeight="1" x14ac:dyDescent="0.25">
      <c r="A122" s="3">
        <v>15675</v>
      </c>
      <c r="B122" s="10" t="s">
        <v>17</v>
      </c>
      <c r="C122" s="10" t="s">
        <v>472</v>
      </c>
      <c r="D122" s="8"/>
      <c r="E122" s="4"/>
      <c r="F122" s="4"/>
      <c r="G122" s="26"/>
      <c r="H122" s="37"/>
      <c r="I122" s="8"/>
      <c r="J122" s="10" t="s">
        <v>473</v>
      </c>
      <c r="K122" s="3" t="s">
        <v>474</v>
      </c>
      <c r="L122" s="3" t="s">
        <v>668</v>
      </c>
      <c r="M122" s="3" t="s">
        <v>908</v>
      </c>
      <c r="N122" s="3" t="s">
        <v>663</v>
      </c>
      <c r="O122" s="3">
        <v>913000</v>
      </c>
      <c r="P122" s="3">
        <v>562230</v>
      </c>
      <c r="Q122" s="3" t="s">
        <v>667</v>
      </c>
      <c r="R122" s="3" t="s">
        <v>909</v>
      </c>
      <c r="S122" s="3">
        <v>49.415799999999997</v>
      </c>
      <c r="T122" s="3">
        <v>121.4353</v>
      </c>
      <c r="U122" s="11" t="s">
        <v>475</v>
      </c>
      <c r="V122" s="11" t="s">
        <v>38</v>
      </c>
    </row>
    <row r="123" spans="1:22" ht="15" customHeight="1" x14ac:dyDescent="0.25">
      <c r="A123" s="3">
        <v>16519</v>
      </c>
      <c r="B123" s="10" t="s">
        <v>22</v>
      </c>
      <c r="C123" s="10" t="s">
        <v>481</v>
      </c>
      <c r="D123" s="8"/>
      <c r="E123" s="4">
        <v>2014</v>
      </c>
      <c r="F123" s="4">
        <v>1983</v>
      </c>
      <c r="G123" s="29">
        <v>2014</v>
      </c>
      <c r="H123" s="40">
        <v>381000</v>
      </c>
      <c r="I123" s="8"/>
      <c r="J123" s="10" t="s">
        <v>482</v>
      </c>
      <c r="K123" s="3" t="s">
        <v>230</v>
      </c>
      <c r="L123" s="3" t="s">
        <v>668</v>
      </c>
      <c r="M123" s="3" t="s">
        <v>913</v>
      </c>
      <c r="N123" s="3" t="s">
        <v>663</v>
      </c>
      <c r="O123" s="3">
        <v>913000</v>
      </c>
      <c r="P123" s="3">
        <v>562230</v>
      </c>
      <c r="Q123" s="3" t="s">
        <v>667</v>
      </c>
      <c r="R123" s="3" t="s">
        <v>652</v>
      </c>
      <c r="S123" s="3">
        <v>49.136600000000001</v>
      </c>
      <c r="T123" s="3">
        <v>117.2454</v>
      </c>
      <c r="U123" s="11">
        <v>0</v>
      </c>
      <c r="V123" s="11" t="s">
        <v>38</v>
      </c>
    </row>
    <row r="124" spans="1:22" ht="15" customHeight="1" x14ac:dyDescent="0.25">
      <c r="A124" s="3">
        <v>17720</v>
      </c>
      <c r="B124" s="10" t="s">
        <v>18</v>
      </c>
      <c r="C124" s="10" t="s">
        <v>506</v>
      </c>
      <c r="D124" s="8"/>
      <c r="G124" s="26"/>
      <c r="H124" s="37"/>
      <c r="I124" s="8"/>
      <c r="J124" s="10" t="s">
        <v>507</v>
      </c>
      <c r="K124" s="3" t="s">
        <v>501</v>
      </c>
      <c r="L124" s="3" t="s">
        <v>668</v>
      </c>
      <c r="M124" s="3" t="s">
        <v>926</v>
      </c>
      <c r="O124" s="3">
        <v>913000</v>
      </c>
      <c r="P124" s="3">
        <v>562230</v>
      </c>
      <c r="Q124" s="3" t="s">
        <v>667</v>
      </c>
      <c r="R124" s="3" t="s">
        <v>927</v>
      </c>
      <c r="S124" s="3">
        <v>49.527301000000001</v>
      </c>
      <c r="T124" s="3">
        <v>115.04293800000001</v>
      </c>
      <c r="U124" s="11">
        <v>0</v>
      </c>
      <c r="V124" s="11" t="s">
        <v>38</v>
      </c>
    </row>
    <row r="125" spans="1:22" ht="15" customHeight="1" x14ac:dyDescent="0.25">
      <c r="A125" s="3">
        <v>18066</v>
      </c>
      <c r="B125" s="10" t="s">
        <v>22</v>
      </c>
      <c r="C125" s="10" t="s">
        <v>509</v>
      </c>
      <c r="D125" s="8"/>
      <c r="G125" s="26"/>
      <c r="H125" s="37"/>
      <c r="I125" s="8"/>
      <c r="J125" s="10" t="s">
        <v>510</v>
      </c>
      <c r="K125" s="3" t="s">
        <v>230</v>
      </c>
      <c r="L125" s="3" t="s">
        <v>661</v>
      </c>
      <c r="M125" s="3" t="s">
        <v>929</v>
      </c>
      <c r="N125" s="3" t="s">
        <v>663</v>
      </c>
      <c r="O125" s="3">
        <v>913000</v>
      </c>
      <c r="P125" s="3">
        <v>562230</v>
      </c>
      <c r="Q125" s="3" t="s">
        <v>667</v>
      </c>
      <c r="R125" s="3" t="s">
        <v>631</v>
      </c>
      <c r="S125" s="3" t="s">
        <v>631</v>
      </c>
      <c r="T125" s="3">
        <v>116.2765</v>
      </c>
      <c r="U125" s="11">
        <v>19322</v>
      </c>
      <c r="V125" s="11" t="s">
        <v>60</v>
      </c>
    </row>
    <row r="126" spans="1:22" ht="15" customHeight="1" x14ac:dyDescent="0.25">
      <c r="A126" s="3">
        <v>18067</v>
      </c>
      <c r="B126" s="10" t="s">
        <v>22</v>
      </c>
      <c r="C126" s="10" t="s">
        <v>511</v>
      </c>
      <c r="D126" s="8"/>
      <c r="G126" s="26"/>
      <c r="H126" s="37"/>
      <c r="I126" s="8"/>
      <c r="J126" s="10" t="s">
        <v>512</v>
      </c>
      <c r="K126" s="3" t="s">
        <v>230</v>
      </c>
      <c r="L126" s="3" t="s">
        <v>661</v>
      </c>
      <c r="M126" s="3" t="s">
        <v>727</v>
      </c>
      <c r="N126" s="3" t="s">
        <v>663</v>
      </c>
      <c r="O126" s="3">
        <v>913000</v>
      </c>
      <c r="P126" s="3">
        <v>562230</v>
      </c>
      <c r="Q126" s="3" t="s">
        <v>667</v>
      </c>
      <c r="R126" s="3" t="s">
        <v>652</v>
      </c>
      <c r="S126" s="3" t="s">
        <v>652</v>
      </c>
      <c r="T126" s="3">
        <v>117.29470000000001</v>
      </c>
      <c r="U126" s="11">
        <v>1288</v>
      </c>
      <c r="V126" s="11" t="s">
        <v>46</v>
      </c>
    </row>
    <row r="127" spans="1:22" ht="15" customHeight="1" x14ac:dyDescent="0.25">
      <c r="A127" s="3">
        <v>103143</v>
      </c>
      <c r="B127" s="3" t="s">
        <v>26</v>
      </c>
      <c r="C127" s="3" t="s">
        <v>528</v>
      </c>
      <c r="D127" s="16"/>
      <c r="I127" s="16"/>
      <c r="J127" s="3" t="s">
        <v>529</v>
      </c>
      <c r="K127" s="1" t="s">
        <v>72</v>
      </c>
      <c r="L127" s="1" t="s">
        <v>668</v>
      </c>
      <c r="M127" s="1" t="s">
        <v>939</v>
      </c>
      <c r="N127" s="1" t="s">
        <v>940</v>
      </c>
      <c r="O127" s="1">
        <v>913000</v>
      </c>
      <c r="P127" s="1">
        <v>562230</v>
      </c>
      <c r="Q127" s="1" t="s">
        <v>667</v>
      </c>
      <c r="R127" s="1" t="s">
        <v>683</v>
      </c>
      <c r="S127" s="1" t="s">
        <v>683</v>
      </c>
      <c r="T127" s="1">
        <v>125.75277800000001</v>
      </c>
      <c r="U127" s="11"/>
      <c r="V127" s="11"/>
    </row>
    <row r="128" spans="1:22" ht="15" customHeight="1" x14ac:dyDescent="0.25">
      <c r="A128" s="3">
        <v>104013</v>
      </c>
      <c r="B128" s="3" t="s">
        <v>26</v>
      </c>
      <c r="C128" s="3" t="s">
        <v>530</v>
      </c>
      <c r="D128" s="16"/>
      <c r="I128" s="16"/>
      <c r="J128" s="3" t="s">
        <v>531</v>
      </c>
      <c r="K128" s="1" t="s">
        <v>505</v>
      </c>
      <c r="L128" s="1" t="s">
        <v>668</v>
      </c>
      <c r="M128" s="1" t="s">
        <v>941</v>
      </c>
      <c r="N128" s="1" t="s">
        <v>942</v>
      </c>
      <c r="O128" s="1">
        <v>913000</v>
      </c>
      <c r="P128" s="1">
        <v>562230</v>
      </c>
      <c r="Q128" s="1" t="s">
        <v>667</v>
      </c>
      <c r="R128" s="1" t="s">
        <v>683</v>
      </c>
      <c r="S128" s="2" t="s">
        <v>683</v>
      </c>
      <c r="T128" s="1">
        <v>124.825</v>
      </c>
      <c r="U128" s="11"/>
      <c r="V128" s="11"/>
    </row>
    <row r="129" spans="1:22" ht="15" customHeight="1" x14ac:dyDescent="0.25">
      <c r="A129" s="2">
        <v>104090</v>
      </c>
      <c r="B129" s="3" t="s">
        <v>26</v>
      </c>
      <c r="C129" s="3" t="s">
        <v>532</v>
      </c>
      <c r="D129" s="8"/>
      <c r="I129" s="8"/>
      <c r="J129" s="3" t="s">
        <v>533</v>
      </c>
      <c r="K129" s="3" t="s">
        <v>72</v>
      </c>
      <c r="L129" s="2" t="s">
        <v>668</v>
      </c>
      <c r="M129" s="2" t="s">
        <v>941</v>
      </c>
      <c r="N129" s="2" t="s">
        <v>663</v>
      </c>
      <c r="O129" s="2">
        <v>913000</v>
      </c>
      <c r="P129" s="2">
        <v>412110</v>
      </c>
      <c r="Q129" s="3" t="s">
        <v>667</v>
      </c>
      <c r="R129" s="2" t="s">
        <v>683</v>
      </c>
      <c r="S129" s="3" t="s">
        <v>620</v>
      </c>
      <c r="T129" s="2">
        <v>123.98779999999999</v>
      </c>
      <c r="U129" s="11"/>
      <c r="V129" s="11"/>
    </row>
    <row r="130" spans="1:22" ht="15" customHeight="1" x14ac:dyDescent="0.25">
      <c r="A130" s="3">
        <v>104110</v>
      </c>
      <c r="B130" s="10" t="s">
        <v>13</v>
      </c>
      <c r="C130" s="10" t="s">
        <v>366</v>
      </c>
      <c r="D130" s="8"/>
      <c r="G130" s="26"/>
      <c r="H130" s="37"/>
      <c r="I130" s="8"/>
      <c r="J130" s="10" t="s">
        <v>37</v>
      </c>
      <c r="K130" s="3" t="s">
        <v>534</v>
      </c>
      <c r="L130" s="3" t="s">
        <v>661</v>
      </c>
      <c r="M130" s="3" t="s">
        <v>943</v>
      </c>
      <c r="N130" s="3" t="s">
        <v>663</v>
      </c>
      <c r="O130" s="3">
        <v>912000</v>
      </c>
      <c r="P130" s="3">
        <v>562230</v>
      </c>
      <c r="Q130" s="3" t="s">
        <v>667</v>
      </c>
      <c r="R130" s="3" t="s">
        <v>620</v>
      </c>
      <c r="S130" s="3" t="s">
        <v>713</v>
      </c>
      <c r="T130" s="3">
        <v>122.9791</v>
      </c>
      <c r="U130" s="11">
        <v>155000</v>
      </c>
      <c r="V130" s="11" t="s">
        <v>38</v>
      </c>
    </row>
    <row r="131" spans="1:22" ht="15" customHeight="1" x14ac:dyDescent="0.25">
      <c r="A131" s="3">
        <v>107745</v>
      </c>
      <c r="B131" s="10" t="s">
        <v>18</v>
      </c>
      <c r="C131" s="10" t="s">
        <v>549</v>
      </c>
      <c r="D131" s="8"/>
      <c r="G131" s="26"/>
      <c r="H131" s="37"/>
      <c r="I131" s="8"/>
      <c r="J131" s="10" t="s">
        <v>550</v>
      </c>
      <c r="K131" s="3" t="s">
        <v>59</v>
      </c>
      <c r="L131" s="3" t="s">
        <v>668</v>
      </c>
      <c r="M131" s="3" t="s">
        <v>950</v>
      </c>
      <c r="N131" s="3" t="s">
        <v>663</v>
      </c>
      <c r="O131" s="3">
        <v>913000</v>
      </c>
      <c r="P131" s="3">
        <v>562210</v>
      </c>
      <c r="Q131" s="3" t="s">
        <v>667</v>
      </c>
      <c r="R131" s="3" t="s">
        <v>951</v>
      </c>
      <c r="S131" s="3">
        <v>49.695357000000001</v>
      </c>
      <c r="T131" s="3">
        <v>114.894499</v>
      </c>
      <c r="U131" s="11">
        <v>4030</v>
      </c>
      <c r="V131" s="11" t="s">
        <v>38</v>
      </c>
    </row>
  </sheetData>
  <dataValidations count="1">
    <dataValidation type="list" allowBlank="1" showInputMessage="1" showErrorMessage="1" sqref="V63:V131 V3:V60 U132:V1048576" xr:uid="{9679CBDE-3753-49BC-9AC2-E61D85B44418}">
      <formula1>#REF!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 Landfills</vt:lpstr>
      <vt:lpstr>Closed Landfills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Saheli, Pooneh ENV:EX</dc:creator>
  <cp:lastModifiedBy>Raskovsky, Peter CITZ:EX</cp:lastModifiedBy>
  <cp:lastPrinted>2023-01-04T20:11:29Z</cp:lastPrinted>
  <dcterms:created xsi:type="dcterms:W3CDTF">2022-03-31T17:50:17Z</dcterms:created>
  <dcterms:modified xsi:type="dcterms:W3CDTF">2023-01-04T20:11:51Z</dcterms:modified>
</cp:coreProperties>
</file>